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K:\OEKONOMI\År\Søjle III offentliggørelse\2025\"/>
    </mc:Choice>
  </mc:AlternateContent>
  <xr:revisionPtr revIDLastSave="0" documentId="13_ncr:1_{500F0578-92FB-4608-BA74-DC621D89CB90}" xr6:coauthVersionLast="47" xr6:coauthVersionMax="47" xr10:uidLastSave="{00000000-0000-0000-0000-000000000000}"/>
  <bookViews>
    <workbookView xWindow="-120" yWindow="-120" windowWidth="29040" windowHeight="15720" tabRatio="916" xr2:uid="{A7CBC392-26F9-46CB-BD38-ABFDC2F60E0F}"/>
  </bookViews>
  <sheets>
    <sheet name="Forside" sheetId="101" r:id="rId1"/>
    <sheet name="Ansvarsfraskrivelse" sheetId="42" r:id="rId2"/>
    <sheet name="Erklæring" sheetId="73" r:id="rId3"/>
    <sheet name="Indhold" sheetId="15" r:id="rId4"/>
    <sheet name="EU OVA" sheetId="94" r:id="rId5"/>
    <sheet name="EU LIQA" sheetId="95" r:id="rId6"/>
    <sheet name="EU CRA" sheetId="96" r:id="rId7"/>
    <sheet name="EU MRA" sheetId="97" r:id="rId8"/>
    <sheet name="EU ORA" sheetId="98" r:id="rId9"/>
    <sheet name="EU OVB" sheetId="99" r:id="rId10"/>
    <sheet name="EU CC1" sheetId="16" r:id="rId11"/>
    <sheet name="EU CC2" sheetId="40" r:id="rId12"/>
    <sheet name="EU OVC" sheetId="100" r:id="rId13"/>
    <sheet name="EU OV1" sheetId="18" r:id="rId14"/>
    <sheet name="EU KM1" sheetId="63" r:id="rId15"/>
    <sheet name="EU REMA" sheetId="87" r:id="rId16"/>
    <sheet name="EU REM1" sheetId="88" r:id="rId17"/>
    <sheet name="EU REM2" sheetId="102" r:id="rId18"/>
    <sheet name="EU REM3" sheetId="103" r:id="rId19"/>
    <sheet name="EU REM4" sheetId="104" r:id="rId20"/>
    <sheet name="EU REM5" sheetId="92" r:id="rId21"/>
    <sheet name="EU KM2" sheetId="106" r:id="rId22"/>
    <sheet name="EU TLAC3b" sheetId="107" r:id="rId23"/>
    <sheet name="EU TLAC1" sheetId="108" r:id="rId24"/>
  </sheets>
  <externalReferences>
    <externalReference r:id="rId25"/>
    <externalReference r:id="rId26"/>
    <externalReference r:id="rId27"/>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 name="_xlnm.Print_Area" localSheetId="1">Ansvarsfraskrivelse!$A$1:$I$19</definedName>
    <definedName name="_xlnm.Print_Area" localSheetId="2">Erklæring!$A$1:$E$10</definedName>
    <definedName name="_xlnm.Print_Area" localSheetId="10">'EU CC1'!$B$2:$E$122</definedName>
    <definedName name="_xlnm.Print_Area" localSheetId="11">'EU CC2'!$B$2:$D$42</definedName>
    <definedName name="_xlnm.Print_Area" localSheetId="6">'EU CRA'!$B$2:$D$6</definedName>
    <definedName name="_xlnm.Print_Area" localSheetId="14">'EU KM1'!$B$2:$H$49</definedName>
    <definedName name="_xlnm.Print_Area" localSheetId="21">'EU KM2'!$B$2:$E$22</definedName>
    <definedName name="_xlnm.Print_Area" localSheetId="5">'EU LIQA'!$B$2:$E$7</definedName>
    <definedName name="_xlnm.Print_Area" localSheetId="7">'EU MRA'!$B$2:$D$5</definedName>
    <definedName name="_xlnm.Print_Area" localSheetId="8">'EU ORA'!$B$2:$D$5</definedName>
    <definedName name="_xlnm.Print_Area" localSheetId="13">'EU OV1'!$B$2:$F$33</definedName>
    <definedName name="_xlnm.Print_Area" localSheetId="4">'EU OVA'!$B$2:$E$8</definedName>
    <definedName name="_xlnm.Print_Area" localSheetId="9">'EU OVB'!$B$2:$E$7</definedName>
    <definedName name="_xlnm.Print_Area" localSheetId="12">'EU OVC'!$B$2:$E$6</definedName>
    <definedName name="_xlnm.Print_Area" localSheetId="16">'EU REM1'!$B$2:$H$27</definedName>
    <definedName name="_xlnm.Print_Area" localSheetId="17">'EU REM2'!$B$2:$G$18</definedName>
    <definedName name="_xlnm.Print_Area" localSheetId="18">'EU REM3'!$B$2:$K$29</definedName>
    <definedName name="_xlnm.Print_Area" localSheetId="19">'EU REM4'!$B$2:$D$16</definedName>
    <definedName name="_xlnm.Print_Area" localSheetId="20">'EU REM5'!$B$2:$M$13</definedName>
    <definedName name="_xlnm.Print_Area" localSheetId="15">'EU REMA'!$B$2:$D$14</definedName>
    <definedName name="_xlnm.Print_Area" localSheetId="23">'EU TLAC1'!$B$5:$F$50</definedName>
    <definedName name="_xlnm.Print_Area" localSheetId="22">'EU TLAC3b'!$B$2:$J$16</definedName>
    <definedName name="_xlnm.Print_Area" localSheetId="0">Forside!$A$1:$U$40</definedName>
    <definedName name="_xlnm.Print_Area" localSheetId="3">Indhold!$B$2:$B$34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07" l="1"/>
  <c r="F11" i="107"/>
  <c r="H11" i="107"/>
  <c r="D43" i="108"/>
  <c r="F8" i="92" l="1"/>
  <c r="F13" i="92"/>
  <c r="F11" i="92"/>
  <c r="H28" i="63" l="1"/>
  <c r="H27" i="63"/>
  <c r="G27" i="63"/>
  <c r="G28" i="63" s="1"/>
  <c r="F27" i="63"/>
  <c r="F28" i="63" s="1"/>
  <c r="E27" i="63"/>
  <c r="E28" i="63" s="1"/>
  <c r="D28" i="63"/>
  <c r="D27" i="63"/>
  <c r="D25" i="18" l="1"/>
  <c r="E25" i="18"/>
  <c r="E7" i="18"/>
  <c r="D7" i="18"/>
  <c r="E12" i="18"/>
  <c r="D12" i="18"/>
  <c r="D67" i="16" l="1"/>
  <c r="D45" i="16"/>
  <c r="D15" i="16" l="1"/>
  <c r="D11" i="16"/>
  <c r="C16" i="40" l="1"/>
  <c r="D24" i="18" l="1"/>
  <c r="C42" i="40" l="1"/>
  <c r="D15" i="108" l="1"/>
  <c r="D26" i="108" l="1"/>
  <c r="D34" i="108" s="1"/>
  <c r="F7" i="18" l="1"/>
  <c r="D88" i="16" l="1"/>
  <c r="D16" i="16"/>
  <c r="D46" i="16" l="1"/>
  <c r="D47" i="16" s="1"/>
  <c r="D68" i="16" s="1"/>
  <c r="D89" i="16" s="1"/>
  <c r="D33" i="108" l="1"/>
  <c r="D42" i="108" l="1"/>
  <c r="D41" i="108"/>
  <c r="D40" i="108"/>
  <c r="D39" i="108"/>
  <c r="D37" i="108"/>
  <c r="D36" i="108"/>
  <c r="D22" i="106"/>
  <c r="D21" i="106"/>
  <c r="D20" i="106"/>
  <c r="D19" i="106"/>
  <c r="D5" i="18"/>
  <c r="E5" i="18" s="1"/>
  <c r="B4" i="100"/>
  <c r="C5" i="40"/>
  <c r="D4" i="16"/>
  <c r="B4" i="99"/>
  <c r="B4" i="98"/>
  <c r="B4" i="97"/>
  <c r="B4" i="96"/>
  <c r="B4" i="95"/>
  <c r="B4" i="94"/>
  <c r="B5" i="108"/>
  <c r="J12" i="107"/>
  <c r="J13" i="107"/>
  <c r="J14" i="107"/>
  <c r="J15" i="107"/>
  <c r="J16" i="107"/>
  <c r="J11" i="107"/>
  <c r="B6" i="107"/>
  <c r="B5" i="106"/>
  <c r="F5" i="18" l="1"/>
  <c r="F12" i="18"/>
  <c r="D6" i="18"/>
  <c r="F29" i="18" l="1"/>
  <c r="F28" i="18" s="1"/>
  <c r="F25" i="18"/>
  <c r="F24" i="18" s="1"/>
  <c r="F14" i="18"/>
  <c r="F15" i="18"/>
  <c r="F16" i="18"/>
  <c r="F13" i="18"/>
  <c r="F6" i="18"/>
  <c r="E28" i="18"/>
  <c r="E24" i="18"/>
  <c r="E6" i="18"/>
  <c r="D28" i="18"/>
  <c r="D33" i="18" s="1"/>
  <c r="C33" i="40"/>
  <c r="C20" i="40"/>
  <c r="E33" i="18" l="1"/>
  <c r="F33" i="18"/>
</calcChain>
</file>

<file path=xl/sharedStrings.xml><?xml version="1.0" encoding="utf-8"?>
<sst xmlns="http://schemas.openxmlformats.org/spreadsheetml/2006/main" count="823" uniqueCount="554">
  <si>
    <t>EU-5a</t>
  </si>
  <si>
    <t>EU-14a</t>
  </si>
  <si>
    <t>EU-19a</t>
  </si>
  <si>
    <t>EU-20a</t>
  </si>
  <si>
    <t>EU-20b</t>
  </si>
  <si>
    <t>EU-20c</t>
  </si>
  <si>
    <t>EU-3a</t>
  </si>
  <si>
    <t>EU-20d</t>
  </si>
  <si>
    <t>EU-25a</t>
  </si>
  <si>
    <t>EU-25b</t>
  </si>
  <si>
    <t>27a</t>
  </si>
  <si>
    <t>EU-33a</t>
  </si>
  <si>
    <t>EU-33b</t>
  </si>
  <si>
    <t xml:space="preserve">42a </t>
  </si>
  <si>
    <t>EU-47a</t>
  </si>
  <si>
    <t>EU-47b</t>
  </si>
  <si>
    <t>54a</t>
  </si>
  <si>
    <t>EU-56a </t>
  </si>
  <si>
    <t>EU-56b</t>
  </si>
  <si>
    <t>EU-67a</t>
  </si>
  <si>
    <t>Reference</t>
  </si>
  <si>
    <t>EU-9a</t>
  </si>
  <si>
    <t>EU-7a</t>
  </si>
  <si>
    <t>EU-7b</t>
  </si>
  <si>
    <t>EU-7c</t>
  </si>
  <si>
    <t>EU-7d</t>
  </si>
  <si>
    <t>EU-8a</t>
  </si>
  <si>
    <t>EU-10a</t>
  </si>
  <si>
    <t>EU-11a</t>
  </si>
  <si>
    <t>EU-14b</t>
  </si>
  <si>
    <t>EU-14c</t>
  </si>
  <si>
    <t>EU-14d</t>
  </si>
  <si>
    <t>EU-14e</t>
  </si>
  <si>
    <t>EU-16a</t>
  </si>
  <si>
    <t>EU-16b</t>
  </si>
  <si>
    <t>EU-4a</t>
  </si>
  <si>
    <t>22a</t>
  </si>
  <si>
    <t>EU-8b</t>
  </si>
  <si>
    <t>EU-23a</t>
  </si>
  <si>
    <t>EU-23b</t>
  </si>
  <si>
    <t>EU-23c</t>
  </si>
  <si>
    <t>DKK</t>
  </si>
  <si>
    <t>EU-67b</t>
  </si>
  <si>
    <t>EU-5x</t>
  </si>
  <si>
    <t>EU-13a</t>
  </si>
  <si>
    <t>EU-13b</t>
  </si>
  <si>
    <t>EU-14x</t>
  </si>
  <si>
    <t>EU-14y</t>
  </si>
  <si>
    <t>A (Ref. EU-CC2)</t>
  </si>
  <si>
    <t>C (Ref. EU-CC2)</t>
  </si>
  <si>
    <t>B (Ref. EU-CC2)</t>
  </si>
  <si>
    <t>D (Ref. EU-CC2)</t>
  </si>
  <si>
    <t>E (Ref. EU-CC2)</t>
  </si>
  <si>
    <t>F (Ref. EU-CC2)</t>
  </si>
  <si>
    <t>G (Ref. EU-CC2)</t>
  </si>
  <si>
    <t>G</t>
  </si>
  <si>
    <t>A</t>
  </si>
  <si>
    <t>F</t>
  </si>
  <si>
    <t>-</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</si>
  <si>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</si>
  <si>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</si>
  <si>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</si>
  <si>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</si>
  <si>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</si>
  <si>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</si>
  <si>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</si>
  <si>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</si>
  <si>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</si>
  <si>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 xml:space="preserve">Uafhængigt kontrollerede foreløbige overskud fratrukket forventede udgifter eller udbytter </t>
  </si>
  <si>
    <t xml:space="preserve">Egentlig kernekapital:  instrumenter og reserver        </t>
  </si>
  <si>
    <t>Egentlig kernekapital før lovpligtige justeringer</t>
  </si>
  <si>
    <t>Egentlig kernekapital: lovpligtige justeringer </t>
  </si>
  <si>
    <t>Yderligere værdijusteringer (negativt beløb)</t>
  </si>
  <si>
    <t>Immaterielle aktiver (fratrukket tilhørende skatteforpligtelser) (negativt beløb)</t>
  </si>
  <si>
    <t>Ikke relevant</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</si>
  <si>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</si>
  <si>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</si>
  <si>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</si>
  <si>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</si>
  <si>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</si>
  <si>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</si>
  <si>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</si>
  <si>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</si>
  <si>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</si>
  <si>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</si>
  <si>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Eksponeringsværdien af følgende poster, som opfylder betingelserne for at kunne tildeles en risikovægt på 1 250 %, hvis instituttet vælger fradragsalternativet</t>
  </si>
  <si>
    <t xml:space="preserve">     heraf: kvalificerede andele uden for den finansielle sektor (negativt beløb)</t>
  </si>
  <si>
    <t xml:space="preserve">     heraf: securitiseringspositioner (negativt beløb)</t>
  </si>
  <si>
    <t xml:space="preserve">     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</si>
  <si>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</si>
  <si>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</si>
  <si>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 xml:space="preserve">     heraf: udskudte skatteaktiver, som skyldes midlertidige forskelle</t>
  </si>
  <si>
    <t>Tab i det løbende regnskabsår (negativt beløb)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</si>
  <si>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</si>
  <si>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kernekapitalposter (negativt beløb)</t>
  </si>
  <si>
    <t>Andre lovpligtige justeringer</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</si>
  <si>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</si>
  <si>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</si>
  <si>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</si>
  <si>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</si>
  <si>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</si>
  <si>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</si>
  <si>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</si>
  <si>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Beløb for kvalificerede poster omhandlet i artikel 494a, stk. 1, i CRR underlagt udfasning fra hybrid kernekapital</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</si>
  <si>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</si>
  <si>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</si>
  <si>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</si>
  <si>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</si>
  <si>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</si>
  <si>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</si>
  <si>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</si>
  <si>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</si>
  <si>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</si>
  <si>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kapitalposter (negativt beløb)</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</si>
  <si>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</si>
  <si>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</si>
  <si>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</si>
  <si>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</si>
  <si>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</si>
  <si>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</si>
  <si>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Beløb for kvalificerede poster omhandlet i artikel 494a, stk. 2, i CRR underlagt udfasning fra supplerende kapital.</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</si>
  <si>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</si>
  <si>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</si>
  <si>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</si>
  <si>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</si>
  <si>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</si>
  <si>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</si>
  <si>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</si>
  <si>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</si>
  <si>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</si>
  <si>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</si>
  <si>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</si>
  <si>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Andre lovpligtige justeringer af den supplerende kapital</t>
  </si>
  <si>
    <t>Samlede lovpligtige justeringer af supplerende kapital</t>
  </si>
  <si>
    <t xml:space="preserve">Supplerende kapital </t>
  </si>
  <si>
    <t>Samlet kapital (samlet kapital = kernekapital + supplerende kapital)</t>
  </si>
  <si>
    <t>Samlet risikoeksponering</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</si>
  <si>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</si>
  <si>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</si>
  <si>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</si>
  <si>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</si>
  <si>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</si>
  <si>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</si>
  <si>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</si>
  <si>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</si>
  <si>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heraf: krav om G-SII-buffer eller O-SII-buffer</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</si>
  <si>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</si>
  <si>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</si>
  <si>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</si>
  <si>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</si>
  <si>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</si>
  <si>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Udskudte skatteaktiver, som skyldes midlertidige forskelle (beløb under tærsklen på 17,65 %, fratrukket tilknyttede skatteforpligtelser, hvis betingelserne i artikel 38, stk. 3, i CRR er opfyldt)</t>
  </si>
  <si>
    <t>Kreditrisikojusteringer indregnet i den supplerende kapital i forbindelse med eksponeringer opgjort efter standardmetoden (før anvendelse af loftet)</t>
  </si>
  <si>
    <t>Direkte og indirekte besiddelser af kapitalgrundlag og nedskrivningsrelevante passiver i enheder i den finansielle sektor, når instituttet ikke har væsentlige investeringer i disse enheder (beløb under tærsklen på 10 % og fratrukket anerkendte korte positioner)</t>
  </si>
  <si>
    <t>Gældende lofter over indregning af hensættelser i supplerende kapital </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</si>
  <si>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</si>
  <si>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</si>
  <si>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</si>
  <si>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</si>
  <si>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</si>
  <si>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</si>
  <si>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</si>
  <si>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</si>
  <si>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</si>
  <si>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</si>
  <si>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Kilde baseret på referencenumre/-bogstaver i balancen i henhold til den tilsynsmæssige ramme for konsolideringen </t>
  </si>
  <si>
    <t>EU CC1 - Sammensætning af  lovpligtigt kapitalgrundlag</t>
  </si>
  <si>
    <t>Sammensætning af kapital</t>
  </si>
  <si>
    <t>EU CC2 - Afstemning mellem lovbestemt kapitalgrundlag og balancen i de reviderede regnskaber</t>
  </si>
  <si>
    <t>Balance som i de offentliggjorte regnskaber</t>
  </si>
  <si>
    <t>Aktiver i alt</t>
  </si>
  <si>
    <t>Passiver - Opdeling efter passivposter i overensstemmelse med balancen i de offentliggjorte regnskaber</t>
  </si>
  <si>
    <t>Passiver i alt</t>
  </si>
  <si>
    <t>EU OV1 - Oversigt over samlede risikoeksponeringer</t>
  </si>
  <si>
    <t>Kapitalgrundlagskrav og risikovægtede eksponeringsværdier</t>
  </si>
  <si>
    <t>EU KM1 - Væsentlige målekriterier</t>
  </si>
  <si>
    <t xml:space="preserve">Egentlig kernekapital (CET1) </t>
  </si>
  <si>
    <t xml:space="preserve">Kernekapital </t>
  </si>
  <si>
    <t xml:space="preserve">Samlet kapital </t>
  </si>
  <si>
    <t>Tilgængeligt kapitalgrundlag (beløb)</t>
  </si>
  <si>
    <t>Risikovægtede eksponeringer</t>
  </si>
  <si>
    <t>Kapitalprocenter (som en procentdel af den risikovægtede eksponering)</t>
  </si>
  <si>
    <t>Egentlig kernekapitalprocent (%)</t>
  </si>
  <si>
    <t>Kernekapitalprocent (%)</t>
  </si>
  <si>
    <t>Kapitalprocent i alt (%)</t>
  </si>
  <si>
    <t>Krav om yderligere kapitalgrundlag til at tage højde for andre risici end risikoen for overdreven gearing (som en procentdel af den risikovægtede eksponering)</t>
  </si>
  <si>
    <t xml:space="preserve">Krav om yderligere kapitalgrundlag til at tage højde for andre risici end risikoen for overdreven gearing (%) </t>
  </si>
  <si>
    <t xml:space="preserve">     heraf: i form af egentlig kernekapital (procentpoint)</t>
  </si>
  <si>
    <t xml:space="preserve">     heraf: i form af kernekapital (procentpoint)</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</si>
  <si>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</si>
  <si>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</si>
  <si>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</si>
  <si>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</si>
  <si>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</si>
  <si>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Systemisk risikobuffer (%)</t>
  </si>
  <si>
    <t>Buffer for globale systemisk vigtige institutter (%)</t>
  </si>
  <si>
    <t>Buffer for andre systemisk vigtige institutter (%)</t>
  </si>
  <si>
    <t>Kombineret bufferkrav (%)</t>
  </si>
  <si>
    <t>Sammenlagte kapitalkrav (%)</t>
  </si>
  <si>
    <t>Tilgængelig egentlig kernekapital efter opfyldelse af samlede SREP-kapitalgrundlagskrav (%)</t>
  </si>
  <si>
    <t>Gearingsgrad</t>
  </si>
  <si>
    <t>Samlet eksponeringsmål</t>
  </si>
  <si>
    <t>Gearingsgrad (%)</t>
  </si>
  <si>
    <t>Krav om yderligere kapitalgrundlag til at tage højde for risikoen for overdreven gearing (som en procentdel af det samlede eksponeringsmål)</t>
  </si>
  <si>
    <t xml:space="preserve">Krav om yderligere kapitalgrundlag til at tage højde for risikoen for overdreven gearing (%) </t>
  </si>
  <si>
    <t>Samlede SREP-gearingsgradkrav (%)</t>
  </si>
  <si>
    <t>Gearingsgradbuffer og sammenlagt gearingsgradkrav (som en procentdel af det samlede eksponeringsmål)</t>
  </si>
  <si>
    <t>Krav vedrørende gearingsgradbuffer (%)</t>
  </si>
  <si>
    <t>Sammenlagt gearingsgradkrav (%)</t>
  </si>
  <si>
    <t>Likviditetsdækningsgrad</t>
  </si>
  <si>
    <t>Likvide aktiver af høj kvalitet (HQLA) i alt (vægtet værdi — gennemsnit)</t>
  </si>
  <si>
    <t xml:space="preserve">Udgående pengestrømme — Samlet vægtet værdi </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</si>
  <si>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</si>
  <si>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</si>
  <si>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</si>
  <si>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</si>
  <si>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</si>
  <si>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</si>
  <si>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</si>
  <si>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</si>
  <si>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</si>
  <si>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</si>
  <si>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</si>
  <si>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</si>
  <si>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</si>
  <si>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</si>
  <si>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</si>
  <si>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</si>
  <si>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</si>
  <si>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</si>
  <si>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</si>
  <si>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</si>
  <si>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</si>
  <si>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</si>
  <si>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</si>
  <si>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</si>
  <si>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</si>
  <si>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Heraf 1 250 % / fradrag</t>
  </si>
  <si>
    <t>Positionsrisiko, valutarisiko og råvarerisiko (markedsrisiko)</t>
  </si>
  <si>
    <t xml:space="preserve">Heraf i henhold til metoden med interne modeller </t>
  </si>
  <si>
    <t>Store eksponeringer</t>
  </si>
  <si>
    <t xml:space="preserve">Operationel risiko </t>
  </si>
  <si>
    <t xml:space="preserve">Heraf i henhold til basisindikatormetoden </t>
  </si>
  <si>
    <t xml:space="preserve">Heraf i henhold til den avancerede målemetode </t>
  </si>
  <si>
    <t>Beløb under tærsklerne for fradrag (omfattet af en risikovægt på 250 %)</t>
  </si>
  <si>
    <t>I alt</t>
  </si>
  <si>
    <t>EU REMA - Aflønningspolitik</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</si>
  <si>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</si>
  <si>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</si>
  <si>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</si>
  <si>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Antal identificerede medarbejdere</t>
  </si>
  <si>
    <t>Fast aflønning i alt</t>
  </si>
  <si>
    <t>Heraf: kontantbaseret</t>
  </si>
  <si>
    <t>(Ikke relevant i EU)</t>
  </si>
  <si>
    <t>Heraf: aktier eller tilsvarende ejerskabsinteresser</t>
  </si>
  <si>
    <t xml:space="preserve">Heraf: instrumenter baseret på aktier eller tilsvarende ikkelikvide instrumenter </t>
  </si>
  <si>
    <t>Heraf: andre instrumenter</t>
  </si>
  <si>
    <t>Heraf: andre former</t>
  </si>
  <si>
    <t>Variabel aflønning i alt</t>
  </si>
  <si>
    <t>Heraf: udskudt</t>
  </si>
  <si>
    <t>Fast aflønning</t>
  </si>
  <si>
    <t>Variabel aflønning</t>
  </si>
  <si>
    <t>Aflønning i alt (2 + 10)</t>
  </si>
  <si>
    <t>Andre medarbejdere i den øverste ledelse</t>
  </si>
  <si>
    <t>Andre identificerede medarbejdere</t>
  </si>
  <si>
    <t>Ledelsesorganet 
i dets tilsynsfunktion</t>
  </si>
  <si>
    <t xml:space="preserve">Ledelsesorganet 
i dets ledelsesfunktion </t>
  </si>
  <si>
    <t>Aflønning af ledelsesorgan</t>
  </si>
  <si>
    <t>Forretningsområder</t>
  </si>
  <si>
    <t>Ledelsesorganet 
i dets ledelsesfunktion</t>
  </si>
  <si>
    <t>Ledelsesorgan, 
i alt</t>
  </si>
  <si>
    <t>Investeringsbankvirksomhed</t>
  </si>
  <si>
    <t>Forvaltning af aktiver</t>
  </si>
  <si>
    <t>Uafhængige interne kontrolfunktioner</t>
  </si>
  <si>
    <t>Alle andre</t>
  </si>
  <si>
    <t>Detail-
bankydelser</t>
  </si>
  <si>
    <t>Forretnings-
funktioner</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</si>
  <si>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</si>
  <si>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</si>
  <si>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</si>
  <si>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</si>
  <si>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</si>
  <si>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</si>
  <si>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</si>
  <si>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</si>
  <si>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</si>
  <si>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Risikostyringsmålsætninger og -politikker</t>
  </si>
  <si>
    <t>EU OVA - Instituttets risikostyringstilgang</t>
  </si>
  <si>
    <t>EU LIQA - Likviditetsrisikostyring</t>
  </si>
  <si>
    <t>EU CRA - Generelle kvalitative oplysninger om kreditrisiko</t>
  </si>
  <si>
    <t>EU MRA - Kvalitative offentliggørelseskrav i forbindelse med markedsrisiko</t>
  </si>
  <si>
    <t>Artikel 435, stk. 1, litra f), i CRR</t>
  </si>
  <si>
    <t>a)</t>
  </si>
  <si>
    <t>Offentliggørelse af den koncise risikoerklæring godkendt af ledelsesorganet.</t>
  </si>
  <si>
    <t>Artikel 435, stk. 1, litra e), i CRR</t>
  </si>
  <si>
    <t xml:space="preserve">c) </t>
  </si>
  <si>
    <t>Erklæring godkendt af ledelsesorganet om, hvorvidt risikostyringsordningerne er tilstrækkelige.</t>
  </si>
  <si>
    <t xml:space="preserve"> Artikel 435, stk. 1, litra a), i CRR</t>
  </si>
  <si>
    <t>f)</t>
  </si>
  <si>
    <t>Strategier og processer til styring af risiko for hver særskilt risikokategori.</t>
  </si>
  <si>
    <t>g)</t>
  </si>
  <si>
    <t>Oplysninger om strategier og processer til administration, afdækning og reduktion af risici såvel som om overvågning af effektiviteten af afdækning og reduktionsmekanismer.</t>
  </si>
  <si>
    <t xml:space="preserve">Strategier og procedurer til styring af likviditetsrisiko, herunder politikker for diversificering i kilder til og restløbetid af planlagt finansiering </t>
  </si>
  <si>
    <t>Artikel 451a, stk. 4, i CRR</t>
  </si>
  <si>
    <t xml:space="preserve">h) </t>
  </si>
  <si>
    <t>En erklæring godkendt af ledelsesorganet om, hvorvidt instituttets likviditetsrisikostyringsordninger er tilstrækkelige, som giver sikkerhed for, at de indførte likviditetsrisikostyringssystemer er tilstrækkelige i forhold til instituttets profil og strategi</t>
  </si>
  <si>
    <t>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</si>
  <si>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</si>
  <si>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I den koncise risikoerklæring, jf. artikel 435, stk. 1, litra f), i CRR, hvordan forretningsmodellen kommer til udtryk i de enkelte bestanddele af instituttets kreditrisikoprofil.</t>
  </si>
  <si>
    <t xml:space="preserve">b) </t>
  </si>
  <si>
    <t xml:space="preserve">Artikel 435, stk. 1, litra a) og d), i CRR
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t>
  </si>
  <si>
    <t xml:space="preserve">Artikel 435, stk. 1, litra a), i CRR
Offentliggørelse af risikostyringsmålsætninger og -politikker
</t>
  </si>
  <si>
    <t>EU ORA - Kvalitative oplysninger om operationel risiko</t>
  </si>
  <si>
    <t>EU OVB - Offentliggørelse af ledelsessystemer</t>
  </si>
  <si>
    <t>b)</t>
  </si>
  <si>
    <t>c)</t>
  </si>
  <si>
    <t>Artikel 435, stk. 2, litra a), i CRR</t>
  </si>
  <si>
    <t>Artikel 435, stk. 2, litra b), i CRR</t>
  </si>
  <si>
    <t>Artikel 435, stk. 2, litra c), i CRR</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</si>
  <si>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</si>
  <si>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</si>
  <si>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</si>
  <si>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EU OVC - ICAAP-oplysninger</t>
  </si>
  <si>
    <t>EU OVC — ICAAP-oplysninger</t>
  </si>
  <si>
    <t>Artikel 438, litra a), i CRR</t>
  </si>
  <si>
    <t>Artikel 438, litra c), i CRR</t>
  </si>
  <si>
    <t>Metode til vurdering af deres interne kapital</t>
  </si>
  <si>
    <t xml:space="preserve">Efter anmodning fra den relevante kompetente myndighed resultatet af instituttets proces til vurdering af den interne kapital
</t>
  </si>
  <si>
    <t>Væsentlige målekriterier</t>
  </si>
  <si>
    <t>EU ORA — Kvalitative oplysninger om operationel risiko</t>
  </si>
  <si>
    <t xml:space="preserve"> EU OVB — Offentliggørelse af ledelsessystemer</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</si>
  <si>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</si>
  <si>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</si>
  <si>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d)</t>
  </si>
  <si>
    <t>e)</t>
  </si>
  <si>
    <t>h)</t>
  </si>
  <si>
    <t>j)</t>
  </si>
  <si>
    <t>(1.000 DKK)</t>
  </si>
  <si>
    <t>Indholdsfortegnelse</t>
  </si>
  <si>
    <r>
      <rPr>
        <b/>
        <sz val="11"/>
        <rFont val="Klint LT Pro"/>
        <family val="2"/>
      </rPr>
      <t>Aktiver</t>
    </r>
    <r>
      <rPr>
        <sz val="11"/>
        <rFont val="Klint LT Pro"/>
        <family val="2"/>
      </rPr>
      <t xml:space="preserve"> - Opdeling efter aktivklasser i overensstemmelse med balancen i de offentliggjorte regnskaber</t>
    </r>
  </si>
  <si>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</si>
  <si>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</si>
  <si>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der tages højde for eksisterende og fremtidige risici i aflønningsprocesserne. Offentliggørelsen skal indeholde en oversigt over de væsentligste risici, beregningen af dem, og hvordan disse beregninger påvirker aflønningen.</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</si>
  <si>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</si>
  <si>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</si>
  <si>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</si>
  <si>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Store institutter skal også offentliggøre de kvantitative oplysninger om aflønningen af deres samlede ledelsesorgan, idet der skelnes mellem ledende og ikkeledende medlemmer, som nævnt i artikel 450, stk. 2, i CRR.</t>
  </si>
  <si>
    <t>Ansvarsfraskrivelse</t>
  </si>
  <si>
    <t>Sparekassen Kronjylland</t>
  </si>
  <si>
    <t>Retur til indhold</t>
  </si>
  <si>
    <t>Ikke anmodet.</t>
  </si>
  <si>
    <t>Løn- og pensionspolitik for Sparekassens bestyrelse, direktion og relevante medarbejdere fremgår af Sparekassens hjemmeside på sparkron.dk/om-sparekassen/regnskab.</t>
  </si>
  <si>
    <t>Besvarelse</t>
  </si>
  <si>
    <t>529900J35NSHS856UA68</t>
  </si>
  <si>
    <t>CVR-nr.</t>
  </si>
  <si>
    <t>LEI-kode</t>
  </si>
  <si>
    <t>Rapporteringsvaluta</t>
  </si>
  <si>
    <t>Navn på oplysende institution</t>
  </si>
  <si>
    <t>Referencedato for offentliggørelse</t>
  </si>
  <si>
    <t>Kassebeholdning og anfordringstilgodehavender hos centralbanker</t>
  </si>
  <si>
    <t>Denne publikation er udelukkende udarbejdet af Sparekassen Kronjylland til orientering, og der påtages intet ansvar for tab som følge af tillid til den. Beløb i publikationen er angivet i DKK 1.000, medmindre andet er angivet. Derfor kan der opstå afrundingsforskelle, fordi hovedtotaler afrundes, og de underliggende decimaler ikke vises. Denne publikation er beskyttet af ophavsret og må ikke gengives helt eller delvist uden tilladelse.</t>
  </si>
  <si>
    <t>Tilgodehavender hos kreditinstitutter og centralbanker</t>
  </si>
  <si>
    <t>Udlån og andre tilgodehavender til amortiseret kostpris</t>
  </si>
  <si>
    <t>Obligationer til dagsværdi</t>
  </si>
  <si>
    <t>Aktiver m.v.</t>
  </si>
  <si>
    <t>Kapitalandele i associerede virksomheder</t>
  </si>
  <si>
    <t>Aktiver tilknyttet puljeordninger</t>
  </si>
  <si>
    <t>Immaterielle akiver</t>
  </si>
  <si>
    <t>Grunde og bygninger i alt</t>
  </si>
  <si>
    <t>Øvrige materielle aktiver</t>
  </si>
  <si>
    <t>Andre aktiver</t>
  </si>
  <si>
    <t>Periodeafgrænsningsposter</t>
  </si>
  <si>
    <t>Gæld til kreditinstitutter og centralbanker</t>
  </si>
  <si>
    <t>Indlån og anden gæld</t>
  </si>
  <si>
    <t>Indlån i puljeordninger</t>
  </si>
  <si>
    <t>Udstedte obligationer til amortiseret kostpris</t>
  </si>
  <si>
    <t>Andre passiver</t>
  </si>
  <si>
    <t>Hensatte forpligtelser i alt</t>
  </si>
  <si>
    <t>Efterstillet kapitalindskud</t>
  </si>
  <si>
    <t>Egenkapital</t>
  </si>
  <si>
    <t>Garantkapital</t>
  </si>
  <si>
    <t>Egenkapital i alt</t>
  </si>
  <si>
    <t>Hybrid kapital</t>
  </si>
  <si>
    <t>Reserve for nettoopskrivning efter den indre værdis metode</t>
  </si>
  <si>
    <t>Opskrivningshenlæggelse</t>
  </si>
  <si>
    <t>Rente af kapital</t>
  </si>
  <si>
    <t>Overført overskud</t>
  </si>
  <si>
    <t>Ikke relevant.</t>
  </si>
  <si>
    <t>Redegørelse for god selskabsledelse fremgår af Sparekassens hjemmeside på sparkron.dk/om-sparekassen/regnskab.</t>
  </si>
  <si>
    <t>Bestyrelsen forholder sig til likviditetsnøgletallene: LCR, NSFR og likviditetspejlemærket i tilsynsdiamanten. Der henvises til Sparekassens målsætning for likviditetsrisikostyring i celle E5 ovenfor.</t>
  </si>
  <si>
    <r>
      <t xml:space="preserve">Sparekassens bestyrelse fastlægger de overordnede rammer for kreditgivningen i kreditpolitikken. Det centrale mål med kreditpolitikken er at sikre et afbalanceret forhold mellem indtjening og risiko, samt at de risici, der bliver taget, er baseret på et dokumenteret og oplyst grundlag. Overordnet set har det daglige arbejde med kreditrisikoen i Sparekassen til hensigt at identificere, måle, styre og forudse kreditrisiciene efter kreditpolitikken og dermed reducere tabene.
Der er udfærdiget en kreditpolitik for alle områder, hvor Sparekassen påtager sig kreditrisiko, med fastlæggelse af niveauet for kreditrisikoen samt beskrivelse af ønskede/uønskede forretningstyper. Politikken tilpasses løbende udviklingen på forretningsområderne. De styringsværkstøjer, der er til rådighed for kunderådgivere og overvågningsfunktioner, sikrer, at Sparekassen ikke påtager sig uønskede risici.
</t>
    </r>
    <r>
      <rPr>
        <u/>
        <sz val="11"/>
        <rFont val="Klint LT Pro"/>
        <family val="2"/>
      </rPr>
      <t>Kreditrisikoreduktionsteknikker</t>
    </r>
    <r>
      <rPr>
        <sz val="11"/>
        <rFont val="Klint LT Pro"/>
        <family val="2"/>
      </rPr>
      <t xml:space="preserve">
Sparekassens forretningsgang for værdiansættelse af sikkerhedsstillelse medfører, at den stillede sikkerheds værdiansættelse sker til en konservativ opgjort værdi. Omsætteligheden/likviditeten af de pantsatte effekter indgår således som et væsentligt element i vurderingen.
Sparekassen har faste procedurer for forvaltning og værdiansættelse af stillede sikkerheder, der tillige med den grundlæggende individuelle kreditvurdering af lånsøgers økonomiske bonitet skal sikre, at Sparekassen har en forsvarlig kreditbeskyttelse af sine udlån og kreditter. Procedurerne er en integreret del af den almindelige risikoovervågning, der foretages af Sparekassen.
Sparekassen anvender den udbyggede metode som kreditrisikoreducerende metode. Dette medfører, at Sparekassen kan reducere kapitalbelastningen af et engagement, når der tages pant i visse finansielle sikkerheder. I CRR er det anført, hvilke finansielle sikkerheder pengeinstituttet kan anvende under den udbyggede/enkle kreditrisikoreducerende metode. I den forbindelse bemærkes det, at der i bekendtgørelsen stilles krav om, at de finansielle sikkerheder, der anvendes, skal være udstedt af en virksomhed eller af et land med en særlig god rating.
Sparekassen anvender garantier som kreditrisikoreducerende middel for garantier udstedt af følgende typer modparter: stater, regionale myndigheder og finansielle virksomheder.
Sparekassen anvender ikke balanceført og ikke balanceført netting.
Sparekassen anvender ikke kreditderivater som kreditreducerende middel.</t>
    </r>
  </si>
  <si>
    <t>Sparekassen Kronjyllands aflønning er baseret på fast løn.</t>
  </si>
  <si>
    <t>E (en delmængde af denne post)</t>
  </si>
  <si>
    <t>Der henvises til beskrivelsen i celle E5 ovenfor.</t>
  </si>
  <si>
    <t>Se celle D5 ovenfor.</t>
  </si>
  <si>
    <t xml:space="preserve">Der henvises til celle E8 nedenfor. </t>
  </si>
  <si>
    <t>Det er Sparekassens bestyrelse, der fastsætter og bevilger rammerne for markedsrisikoen til direktionen. Direktionen videregiver dernæst rammerne til de operative afdelinger i Sparekassen, som har indflydelse på eksponeringen overfor markedsrisiko. Sparekassen har generelt lave risici inden for markedsrisiko, hvilket afspejles i bestyrelsens lave fastsatte rammer. Sparekassens grundlæggende politik er, at Sparekassen aldrig vil påtage sig markedsrisici, der kan få indflydelse på Sparekassens selvstændighed.
Overvågningen af markedsrisikoen sker i Sparekassens afdeling, Risikoanalyse, som gennem sin funktionsadskillelse fra afdelinger med positionstagningsbemyndigelse er en uafhængig enhed. Risikoanalyse overvåger på daglig basis de bemyndigede rammer for markedsrisiko, og eventuelle overskridelser rapporteres efter fastlagte procedurer til direktionen. Derudover rapporteres der løbende til direktionen og bestyrelsen om udviklingen i de enkelte risikoområder, og om hvorvidt de fastlagte rammer bliver overholdt. 
Eksponeringen mod markedsrisiko i Sparekassen vedrører disponeringer indenfor værdipapirbeholdning, valuta, mellemværende med andre pengeinstitutter samt afledte finansielle instrumenter. Sparekassen er primært eksponeret over for følgende typer af markedsrisiko: renterisiko, aktierisiko, valutarisiko og kreditspændrisiko.</t>
  </si>
  <si>
    <t>C (en delmængde af denne post)</t>
  </si>
  <si>
    <t>C (en delmængde af denne post)
D (en delmængde af denne post)</t>
  </si>
  <si>
    <t>C (en delmængde af denne post) 
B (en delmængde af denne post)</t>
  </si>
  <si>
    <t>Der henvises til beskrivelsen i celle E5 på fanen "EU OVA" i nærværende offentliggørelse.</t>
  </si>
  <si>
    <t>Skema EU REM2 – Særlige betalinger til medarbejdere, hvis arbejde har væsentlig indflydelse på instituttets risikoprofil (identificerede medarbejdere)</t>
  </si>
  <si>
    <t>Ledelsesorganet i dets tilsynsfunktion</t>
  </si>
  <si>
    <t xml:space="preserve">Ledelsesorganet i dets ledelsesfunktion </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</si>
  <si>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</si>
  <si>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</si>
  <si>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</si>
  <si>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</si>
  <si>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</si>
  <si>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</si>
  <si>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</si>
  <si>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</si>
  <si>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</si>
  <si>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</si>
  <si>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</si>
  <si>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</si>
  <si>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</si>
  <si>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</si>
  <si>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</si>
  <si>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</si>
  <si>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</si>
  <si>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</si>
  <si>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</si>
  <si>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</si>
  <si>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</si>
  <si>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</si>
  <si>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</si>
  <si>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</si>
  <si>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</si>
  <si>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</si>
  <si>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</si>
  <si>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</si>
  <si>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</si>
  <si>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</si>
  <si>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</si>
  <si>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</si>
  <si>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</si>
  <si>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</si>
  <si>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</si>
  <si>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</si>
  <si>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</si>
  <si>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</si>
  <si>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</si>
  <si>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</si>
  <si>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</si>
  <si>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</si>
  <si>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</si>
  <si>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</si>
  <si>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</si>
  <si>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x</t>
  </si>
  <si>
    <t>Kan udvides, hvis der er behov for flere lønrammer.</t>
  </si>
  <si>
    <t>Sparekassen Kronjyllands aflønning er baseret på fast løn. Der kan udbetales variabel løn i form af engangsvederlag.</t>
  </si>
  <si>
    <t>Aktiver i midlertidig besiddelse</t>
  </si>
  <si>
    <t>Aktuelle skatteforpligtelser</t>
  </si>
  <si>
    <t>Artikel 435, stk. 1, litra a) og d), i CRR</t>
  </si>
  <si>
    <t>Beskrivelse af de vigtigste parametre og begrundelser for en eventuel ordning for variable komponenter og andre ikke 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</si>
  <si>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Kapitalgrundlag og nedskrivningsrelevante passiver</t>
  </si>
  <si>
    <t>Heraf: kapitalgrundlag og efterstillede passiver</t>
  </si>
  <si>
    <t>Heraf kapitalgrundlag og efterstillede passiver</t>
  </si>
  <si>
    <t>Finder undtagelsen fra efterstilling i artikel 72b, stk. 4, i forordning (EU) nr. 575/2013 anvendelse? (undtagelse på 5 %)</t>
  </si>
  <si>
    <t>EU-1a</t>
  </si>
  <si>
    <t>Afviklingskoncernens samlede risikoeksponering (SRE)</t>
  </si>
  <si>
    <t>Kapitalgrundlag og nedskrivningsrelevante passiver som en procentdel af SRE</t>
  </si>
  <si>
    <t>Afviklingskoncernens samlede eksponeringsmål (SEM)</t>
  </si>
  <si>
    <t>Kapitalgrundlag og nedskrivningsrelevante passiver som en procentdel af SEM</t>
  </si>
  <si>
    <t>Heraf kapitalgrundlag eller efterstillede passiver</t>
  </si>
  <si>
    <t>6a</t>
  </si>
  <si>
    <t>6b</t>
  </si>
  <si>
    <t>Samlet beløb, der udgøres af tilladte ikke-efterstillede nedskrivningsrelevante passivinstrumenter, hvis der anvendes skønsmæssig efterstilling i overensstemmelse med artikel 72b, stk. 3, i forordning (EU) nr. 575/2013 (undtagelse på maks. 3,5 %)</t>
  </si>
  <si>
    <t>6c</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</si>
  <si>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</si>
  <si>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Minimumskrav for kapitalgrundlag og nedskrivningsrelevante passiver (MREL)</t>
  </si>
  <si>
    <t>EU-7</t>
  </si>
  <si>
    <t>MREL udtrykt som en procentdel af SRE</t>
  </si>
  <si>
    <t>EU-8</t>
  </si>
  <si>
    <t>Heraf som skal opfyldes med kapitalgrundlag eller efterstillede passiver</t>
  </si>
  <si>
    <t>EU-9</t>
  </si>
  <si>
    <t>MREL udtrykt som en procentdel af SEM</t>
  </si>
  <si>
    <t>EU-10</t>
  </si>
  <si>
    <t>Kapitalgrundlag og nedskrivningsrelevante passivposter, forhold og bestanddele</t>
  </si>
  <si>
    <t>NEP-krav</t>
  </si>
  <si>
    <t>EU KM2 - Væsentlige målekriterier</t>
  </si>
  <si>
    <t>EU TLAC3b - Kreditorrækkefølge (afviklingsenhed)</t>
  </si>
  <si>
    <t>EU TLAC1 - Sammensætning</t>
  </si>
  <si>
    <t>EU TLAC3b: Kreditorrækkefølge (afviklingsenhed)</t>
  </si>
  <si>
    <t>Beskrivelse af placeringer i prioritetsrækkefølgen ved insolvens (fritekst)</t>
  </si>
  <si>
    <t>Tom gruppe i EU</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</si>
  <si>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</si>
  <si>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</si>
  <si>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</si>
  <si>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</si>
  <si>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</si>
  <si>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</si>
  <si>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Supplerende kapital</t>
  </si>
  <si>
    <t>Hybrid kernekapital</t>
  </si>
  <si>
    <t>SNP-Obligation</t>
  </si>
  <si>
    <t>Simple kreditorer</t>
  </si>
  <si>
    <t>Udækket indlån</t>
  </si>
  <si>
    <t>Prioritetsrækkefølge ved insolvens</t>
  </si>
  <si>
    <t>Summen af 1 til 6</t>
  </si>
  <si>
    <t>Kapitalgrundlag og nedskrivningsrelevante passivposter og justeringer</t>
  </si>
  <si>
    <t>Egentlig kernekapital (CET1)</t>
  </si>
  <si>
    <t>Hybrid kernekapital (AT1)</t>
  </si>
  <si>
    <t>Supplerende kapital (T2)</t>
  </si>
  <si>
    <t>Kapitalgrundlag med henblik på artikel 92a i forordning (EU) nr. 575/2013 og artikel 45 i direktiv 2014/59/EU</t>
  </si>
  <si>
    <t>Krav til kapitalgrundlag og nedskrivningsrelevante passiver for G-SII'er (TLAC)</t>
  </si>
  <si>
    <t>Memorandumpost: Nedskrivningsegnet beløb med henblik på MREL, men ikke på TLAC</t>
  </si>
  <si>
    <t>Kapitalgrundlag og nedskrivningsrelevante passiver: Ikke-lovpligtige kapitalelementer</t>
  </si>
  <si>
    <t>Nedskrivningsrelevante passivinstrumenter, der er udstedt direkte af afviklingsenheden, og som er efterstillet udelukkede passiver (ikke omfattet af overgangsbestemmelser)</t>
  </si>
  <si>
    <t>EU-12a</t>
  </si>
  <si>
    <t>Nedskrivningsrelevante passivinstrumenter, der er udstedt af andre enheder inden for afviklingskoncernen, og som er efterstillet udelukkede passiver (ikke omfattet af overgangsbestemmelser)</t>
  </si>
  <si>
    <t>EU-12b</t>
  </si>
  <si>
    <t>Nedskrivningsrelevante passivinstrumenter, der er efterstillet udelukkede passiver, udstedt før den 27. juni 2019 (efterstillet og omfattet af overgangsbestemmelser)</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</si>
  <si>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</si>
  <si>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</si>
  <si>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</si>
  <si>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</si>
  <si>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</si>
  <si>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</si>
  <si>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EU-17a</t>
  </si>
  <si>
    <t>Heraf efterstillede passivposter</t>
  </si>
  <si>
    <t>Kapitalgrundlag og nedskrivningsrelevante passiver: Justeringer af ikke-lovpligtige kapitalelementer</t>
  </si>
  <si>
    <t>Kapitalgrundlag og nedskrivningsrelevante passivposter forud for justeringer</t>
  </si>
  <si>
    <t>(Fradrag af eksponeringer mellem afviklingskoncerner, der er omfattet af multiple point of entry (MPE))</t>
  </si>
  <si>
    <t>(Fradrag af investeringer i andre nedskrivningsrelevante passivinstrumenter)</t>
  </si>
  <si>
    <t>Kapitalgrundlag og nedskrivningsrelevante passivposter efter justeringer</t>
  </si>
  <si>
    <t>EU-22a</t>
  </si>
  <si>
    <t>Afviklingskoncernens risikovægtede eksponeringsværdi og eksponeringsmål bag gearingsgraden</t>
  </si>
  <si>
    <t>Samlet risikoeksponering (SRE)</t>
  </si>
  <si>
    <t>Samlet eksponeringsmål (SEM)</t>
  </si>
  <si>
    <t>Andel bestående af kapitalgrundlag og nedskrivningsrelevante passiver</t>
  </si>
  <si>
    <t>EU-26a</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</si>
  <si>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</si>
  <si>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</si>
  <si>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</si>
  <si>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</si>
  <si>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</si>
  <si>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EU-31a</t>
  </si>
  <si>
    <t>heraf buffer for globalt systemisk vigtige institutter (G-SII-buffer) eller buffer for andre systemisk vigtige institutter (O-SII-buffer)</t>
  </si>
  <si>
    <t>Memorandumposter</t>
  </si>
  <si>
    <t>EU-32</t>
  </si>
  <si>
    <t>Det samlede beløb, der udgøres af udelukkede passiver, jf. artikel 72a, stk. 2, i forordning (EU) nr. 575/2013</t>
  </si>
  <si>
    <t>Sparekassens bestyrelse har ansvaret for at føre tilsyn med Sparekassens aflønningspolitik (Løn- og pensionspolitik).
Antallet af møder er beskrevet i Sparekassens "Redegørelse for god selskabsledelse", som er tilgængelig på Sparekassens hjemmeside.
Løn- og pensionspolitikken har til hensigt at fremme en lønpolitik og praksis, der er i overensstemmelse
med og fremmer en sund og effektiv risikostyring i Sparekassen. Sparekassen ønsker at betale en konkurrencedygtig løn, som modsvarer den enkelte medarbejders kompetencer og ansvar.
Sparekassen anvender ikke variable løndele, hverken i form af løn, aktier, optioner eller pensionsbidrag. I
tilfælde af store arbejdsbyrder mv. kan der ekstraordinært tildeles éngangsbeløb.
Ingen personer i Sparekassen har en løn på over 1 millioner EUR i regnskabsåret.
Løn- og pensionspolitik for Sparekassens bestyrelse, direktion og relevante medarbejdere fremgår af Sparekassens
hjemmeside på sparkron.dk/om-sparekassen/regnskab.</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</si>
  <si>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</si>
  <si>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 xml:space="preserve">EU CC1 - Sammensætning af lovpligtigt kapitalgrundlag </t>
  </si>
  <si>
    <t>heraf: instituttets direkte, indirekte og syntetiske besiddelser af egentlige kernekapitalinstrumenter i enheder i den finansielle sektor, når instituttet har væsentlige investeringer i disse enheder</t>
  </si>
  <si>
    <r>
      <t xml:space="preserve">Sparekassen Kronjylland er eksponeret mod forskellige risici og anvender risikostyring som en del af de strategiske beslutninger og den daglige drift. Bestyrelsen fastlægger og reviderer løbende politikker, rammer og principper for risikostyringen, og den modtager løbende rapportering på udviklingen i risici og udnyttelsen af de tildelte risikorammer.
Sparekassens risikoansvarlig er ansvarlig for, at risikostyringen i Sparekassen sker på betryggende vis, herunder at skabe et overblik over Sparekassens risici og det samlede risikobillede. Den risikoansvarliges opgave er blandt andet at give udtryk for betænkeligheder samt advare bestyrelsen i tilfælde, hvor specifik risikoudvikling påvirker eller kan påvirke Sparekassen.
</t>
    </r>
    <r>
      <rPr>
        <sz val="11"/>
        <color rgb="FFFF0000"/>
        <rFont val="Klint LT Pro"/>
        <family val="2"/>
      </rPr>
      <t>Sparekassens risikoudvalg består af tre medlemmer fra bestyrelse</t>
    </r>
    <r>
      <rPr>
        <sz val="11"/>
        <rFont val="Klint LT Pro"/>
        <family val="2"/>
      </rPr>
      <t xml:space="preserve">n. Risikoudvalgets hovedopgave er at rådgive bestyrelsen om Sparekassens overordnede risikoprofil og strategi. Herunder skal udvalget blandt andet vurdere og afgive anbefalinger til bestyrelsen vedrørende rapporteringer fra den risikoansvarlige, den complianceansvarlige samt den hvidvaskansvarlige.
De væsentligste risici for Sparekassen Kronjylland er: kreditrisiko, markedsrisiko, likviditetsrisiko og operationel risiko.
Sparekassens bestyrelse fastlægger i forretningsmodellen, med tilhørende politikker og instrukser, de overordnede rammer og principper for risiko- og kapitalstyring og modtager løbende rapportering om udvikling i risici og tildelte risikorammer. De fastlagte rammer for risici er rummelige for udøvelse af en forsvarlig daglig drift i Sparekassen, samtidig med, at rammerne er sat til et niveau, der værner om Sparekassens stærke soliditet. 
Sparekassen påtager sig kun de risici, som er i overensstemmelse med de forretningsmæssige principper, som Sparekassen drives efter, og som Sparekassen har de kompetencemæssige ressourcer til at styre. 
Den overordnede politik for styringen og overvågningen af de forskellige risici er, at der både sker en central styring og overvågning samt vidererapportering heraf til Sparekassens direktion og bestyrelse. Styringsfunktioner og kontrol- og rapporteringsfunktioner er organiseret ud fra et princip om funktionsadskillelse, og udføres i forskellige dele af Sparekassens stabsfunktioner.  </t>
    </r>
  </si>
  <si>
    <t>Bestyrelsen har gennem likviditetspolitik, retningslinjer til direktionen og beredskabsplan fastsat rammer for hvor store likviditetsrisici, som Sparekassen ønsker at pådrage sig.
Målsætningen er, at Sparekassens likviditet til enhver tid skal være forsvarlig i forhold til at opfylde betalingsforpligtelser, at opretholde forretningsmodellen samt minimere omkostningerne ved likviditetsfremskaffelse. Sparekassen følger en finansieringsstruktur baseret på et forsigtighedsprincip og vil derfor finansiere sig via egenkapital og indlånsoverskud. Den heraf overskydende likviditet skal som hovedregel være placeret i likvide papirer. Sparekassens målsætning er til enhver tid at have en betryggende margin til LCR, NSFR og likviditetspejlemærket i tilsynsdiamanten.
Sparekassens egenbeholdning og likviditet styres i afdelingen Markets, som hører under Finans. Likviditetsoverskuddet, LCR, NSFR og likviditetspejlemærket beregnes af Risikosanalyse.</t>
  </si>
  <si>
    <t>Det er Sparekassens politik, at de operationelle risici til stadighed begrænses under hensyntagen til de omkostninger, der er forbundet hermed.
Sparekassen har, med henblik på at mindske tab som følge af operationelle risici, udarbejdet flere politikker og dertilhørende instrukser og forretningsgange på alle væsentlige områder. En central del heraf er IT-sikkerhedspolitikken, der stiller en række krav til IT og personale, ligesom den stiller en række minimumskrav til håndtering af følsomme oplysninger. Sparekassen har ligeledes en hvidvaskpolitik, der identificerer og vurderer risikoen for hvidvask med henblik på effektiv forebyggelse, begrænsning og styring af risici for hvidvask og finansiering af terrorisme.
Sparekassen har et system til registrering af operationelle hændelser, som anvendes af alle medarbejdere. De registrerede hændelser analyseres og bearbejdes i Risikoanalyse, der står for rapportering på baggrund af registreringerne.
Herudover er der udarbejdet beredskabsplaner for IT. De skal begrænse tab i tilfælde af manglende IT-faciliteter eller anden lignende krisesituation. Sparekassens bestyrelse har godkendt disse beredskabsplaner for Sparekassens IT-sikkerhed, der testes minimum hvert år. Sparekassen ønsker et stærkt kontrolmiljø og har derfor også udarbejdet en række standarder for, hvorledes kontrol skal foregå.
Sparekassens samarbejde med IT-leverandøren SDC er grundigt indarbejdet i organisationen, og mange af Sparekassens rutiner er automatiserede. 
Der er udarbejdet skriftlige arbejdsgange med henblik på at minimere afhængighed af enkeltpersoner. Derudover har Sparekassen ingen performancebaserede aflønninger. Sparekassen vurderer, at afhængigheden af nøglepersoner ikke er af betydning.
Alt markedsføringsmateriale bliver styret af Kommunikation &amp; Markedsføring. Produkter og tjenesteydelser er fuldt implementeret i Sparekassen.</t>
  </si>
  <si>
    <r>
      <t xml:space="preserve">De supplerende søjle III-oplysninger pr. 31. december 2024 er udarbejdet i overensstemmelse med Sparekassens bestyrelsesgodkendte politik for offentliggørelse af søjle III-oplysninger, som er baseret på Europa-Parlamentets og Rådets forordning </t>
    </r>
    <r>
      <rPr>
        <sz val="11"/>
        <rFont val="Klint LT Pro"/>
        <family val="2"/>
      </rPr>
      <t xml:space="preserve">2022/2036 af 19. oktober 2022 </t>
    </r>
    <r>
      <rPr>
        <sz val="11"/>
        <color theme="1"/>
        <rFont val="Klint LT Pro"/>
        <family val="2"/>
      </rPr>
      <t>om ændring af forordning nr. 575/2013 og EU-kommissionens gennemførelsesforordning 2021/637 af 15. marts 2021, samt Kommissionens gennemførelsesforordning (EU) 2021/763 af 23. april 2021 om indberetning og offentliggørelse af oplysninger om minimumskravet til kapitalgrundlag og nedskrivningsegnede passiver. Politikken fastlægger Sparekassens interne kontroller og procedurer for yderligere søjle III-oplysninger og omfatter ansvarsfordeling samt krav til fuldstændighed og dokumentation.
26</t>
    </r>
    <r>
      <rPr>
        <sz val="11"/>
        <rFont val="Klint LT Pro"/>
        <family val="2"/>
      </rPr>
      <t>. februar 2025</t>
    </r>
    <r>
      <rPr>
        <sz val="11"/>
        <color theme="1"/>
        <rFont val="Klint LT Pro"/>
        <family val="2"/>
      </rPr>
      <t xml:space="preserve">
Klaus Skjødt
Adm. direktør</t>
    </r>
  </si>
  <si>
    <r>
      <t xml:space="preserve">Sparekassens bestyrelse har den </t>
    </r>
    <r>
      <rPr>
        <sz val="11"/>
        <color theme="4"/>
        <rFont val="Klint LT Pro"/>
        <family val="2"/>
      </rPr>
      <t>26</t>
    </r>
    <r>
      <rPr>
        <sz val="11"/>
        <color rgb="FFFF0000"/>
        <rFont val="Klint LT Pro"/>
        <family val="2"/>
      </rPr>
      <t>. februar 2025</t>
    </r>
    <r>
      <rPr>
        <sz val="11"/>
        <rFont val="Klint LT Pro"/>
        <family val="2"/>
      </rPr>
      <t xml:space="preserve"> godkendt nærværende søjle III oplysningsforpligtigelser for 2024. 
Det er bestyrelsens vurdering, at Sparekassens risikostyring er tilstrækkelig og giver sikkerhed for, at de indførte risikostyringssystemer er tilstrækkelige i forhold til forretningsmodellen og strategien. 
Det er endvidere bestyrelsens vurdering, at ovenstående beskrivelse af Sparekassens overordnede risikoprofil i tilknytning til forretningsstrategien, forretningsmodellen samt nøgletal, giver et relevant og dækkende billede af Sparekassens risikoforvaltning, herunder af, hvordan risikoprofilen og de risikogrænser, som bestyrelsen har fastsat, påvirker hinanden.
Bestyrelsens vurdering er foretaget på baggrund af den af bestyrelsen vedtagne forretningsmodel/strategi, materiale og rapporteringer forelagt for bestyrelsen af Sparekassens direktion, intern revision, den risikoansvarlige og complianceansvarlige, samt på grundlag af bestyrelsen indhentede supplerende oplysninger eller redegørelser.
En gennemgang af forretningsmodel og politikker viser, at forretningsmodellens overordnede krav til de enkelte risikoområder fuldt og dækkende udmøntes i de enkelte politikkers mere specificerede grænser, at en gennemgang af bestyrelsens retningslinjer til direktionen og videregivne beføjelser viser, at de fastsatte grænser i de enkelte politikker fuldt og dækkende udmøntes i de underliggende retningslinjer til direktionen og videregivne beføjelser, at de reelle risici ligger inden for grænserne, fastsat i de enkelte politikker og i videregivne beføjelser, og at det på den baggrund er bestyrelsens vurdering, at der er overensstemmelse mellem forretningsmodel, politikker, retningslinjer og de reelle risici inden for de enkelte områder.
Sparekassens forretningsstrategi er baseret på visionen og værdigrundlaget om at være et pengeinstitut i balance. Sparekassen ønsker en lønsom indtjening baseret på en prissætning af produkter, som afspejler den risiko og den kapitalbinding, som Sparekassen påtager sig sammen med en helhedsvurdering af forretningsomfanget med kunder og modparter. Sparekassen ønsker et passende kapitalgrundlag, som understøtter forretningsmodellen.  
Bestyrelsen har vedtaget en intern kapitalmålsætning på </t>
    </r>
    <r>
      <rPr>
        <sz val="11"/>
        <color rgb="FFFF0000"/>
        <rFont val="Klint LT Pro"/>
        <family val="2"/>
      </rPr>
      <t>19,5 procent for 2025</t>
    </r>
    <r>
      <rPr>
        <sz val="11"/>
        <rFont val="Klint LT Pro"/>
        <family val="2"/>
      </rPr>
      <t xml:space="preserve">, hvilket er styrende for, hvornår der skal ske indgreb for at værne om Sparekassens kapitalprocent. 
Den af bestyrelsen besluttede maksimale risikotolerance styres via de fastsatte grænser i de enkelte politikker. Derudover forholder bestyrelsen sig til de grænser, der er gældende i tilsynsdiamanten. Sparekassens aktuelle tal for grænseværdierne i tilsynsdiamanten findes i </t>
    </r>
    <r>
      <rPr>
        <sz val="11"/>
        <color rgb="FFFF0000"/>
        <rFont val="Klint LT Pro"/>
        <family val="2"/>
      </rPr>
      <t>Årsrapporten 2024 side 13</t>
    </r>
    <r>
      <rPr>
        <sz val="11"/>
        <rFont val="Klint LT Pro"/>
        <family val="2"/>
      </rPr>
      <t>.</t>
    </r>
  </si>
  <si>
    <t>Metode til vurdering af Sparekassens interne kapital findes i Det individuelle solvensbehov pr. 31. december 2024 på Sparekassens hjemmeside.
https://www.sparkron.dk/om-sparekassen/regnskab</t>
  </si>
  <si>
    <r>
      <t xml:space="preserve">Sparekassens bestyrelse og direktionens øvrige ledelseshverv, udover Sparekassens, fremgår af </t>
    </r>
    <r>
      <rPr>
        <sz val="11"/>
        <color rgb="FFFF0000"/>
        <rFont val="Klint LT Pro"/>
        <family val="2"/>
      </rPr>
      <t>Årsrapporten 2024 side 19-21</t>
    </r>
    <r>
      <rPr>
        <sz val="11"/>
        <rFont val="Klint LT Pro"/>
        <family val="2"/>
      </rPr>
      <t>.</t>
    </r>
  </si>
  <si>
    <t>Der henvises til vederlagsrapporten for 2024 vedrørende kvantitative oplysninger om aflønning.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</si>
</sst>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 #,##0_ ;_ * \-#,##0_ ;_ * &quot;-&quot;_ ;_ @_ "/>
    <numFmt numFmtId="165" formatCode="_ &quot;kr.&quot;\ * #,##0.00_ ;_ &quot;kr.&quot;\ * \-#,##0.00_ ;_ &quot;kr.&quot;\ * &quot;-&quot;??_ ;_ @_ "/>
    <numFmt numFmtId="166" formatCode="_ * #,##0.00_ ;_ * \-#,##0.00_ ;_ * &quot;-&quot;??_ ;_ @_ "/>
    <numFmt numFmtId="167" formatCode="_(* #,##0.00_);_(* \(#,##0.00\);_(* &quot;-&quot;??_);_(@_)"/>
    <numFmt numFmtId="168" formatCode="_ * #,##0_ ;_ * \-#,##0_ ;_ * &quot;-&quot;??_ ;_ @_ "/>
    <numFmt numFmtId="169" formatCode="#,##0.0"/>
    <numFmt numFmtId="170" formatCode="\ #,##0_ ;\ \-#,##0_ ;\ &quot;-&quot;_ ;_ @_ "/>
    <numFmt numFmtId="171" formatCode="_-* #,##0.00_-;\-* #,##0.00_-;_-* \-??_-;_-@_-"/>
    <numFmt numFmtId="172" formatCode="\ #,##0.0000_ ;\ \-#,##0.0000_ ;\ &quot;-&quot;_ ;_ @_ "/>
    <numFmt numFmtId="173" formatCode="0.0"/>
    <numFmt numFmtId="174" formatCode="#,##0.0000"/>
    <numFmt numFmtId="175" formatCode="0.0000"/>
    <numFmt numFmtId="176" formatCode="\ #,###,###,###,##0.00_)\ ;\ \-#,###,###,###,##0.00_)\ "/>
  </numFmts>
  <fonts count="71"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u/>
      <sz val="11"/>
      <color theme="10"/>
      <name val="Calibri"/>
      <family val="2"/>
      <scheme val="minor"/>
    </font>
    <font>
      <u/>
      <sz val="9.35"/>
      <color theme="10"/>
      <name val="Calibri"/>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0"/>
      <color rgb="FF1D1D1B"/>
      <name val="Klint LT Pro"/>
      <family val="2"/>
    </font>
    <font>
      <sz val="9.5"/>
      <color theme="1"/>
      <name val="Klint LT Pro"/>
      <family val="2"/>
    </font>
    <font>
      <sz val="9"/>
      <color theme="1"/>
      <name val="Klint LT Pro"/>
      <family val="2"/>
    </font>
    <font>
      <sz val="11"/>
      <color theme="1"/>
      <name val="Klint LT Pro"/>
      <family val="2"/>
    </font>
    <font>
      <sz val="15"/>
      <name val="Klint LT Pro"/>
      <family val="2"/>
    </font>
    <font>
      <sz val="11"/>
      <name val="Klint LT Pro"/>
      <family val="2"/>
    </font>
    <font>
      <sz val="11"/>
      <color theme="0"/>
      <name val="Klint LT Pro"/>
      <family val="2"/>
    </font>
    <font>
      <b/>
      <sz val="10"/>
      <color theme="1"/>
      <name val="Klint LT Pro"/>
      <family val="2"/>
    </font>
    <font>
      <b/>
      <sz val="11"/>
      <name val="Klint LT Pro"/>
      <family val="2"/>
    </font>
    <font>
      <b/>
      <sz val="11"/>
      <color theme="1"/>
      <name val="Klint LT Pro"/>
      <family val="2"/>
    </font>
    <font>
      <b/>
      <sz val="11"/>
      <color rgb="FF000000"/>
      <name val="Klint LT Pro"/>
      <family val="2"/>
    </font>
    <font>
      <sz val="9"/>
      <color rgb="FF000000"/>
      <name val="Klint LT Pro"/>
      <family val="2"/>
    </font>
    <font>
      <sz val="11"/>
      <color rgb="FF000000"/>
      <name val="Klint LT Pro"/>
      <family val="2"/>
    </font>
    <font>
      <b/>
      <sz val="11"/>
      <color rgb="FF2F5773"/>
      <name val="Klint LT Pro"/>
      <family val="2"/>
    </font>
    <font>
      <sz val="15"/>
      <color theme="0"/>
      <name val="Klint LT Pro"/>
      <family val="2"/>
    </font>
    <font>
      <u/>
      <sz val="11"/>
      <color theme="1"/>
      <name val="Klint LT Pro"/>
      <family val="2"/>
    </font>
    <font>
      <u/>
      <sz val="11"/>
      <name val="Klint LT Pro"/>
      <family val="2"/>
    </font>
    <font>
      <b/>
      <sz val="11"/>
      <color theme="1"/>
      <name val="Calibri"/>
      <family val="2"/>
      <scheme val="minor"/>
    </font>
    <font>
      <sz val="11"/>
      <name val="Calibri"/>
      <family val="2"/>
      <scheme val="minor"/>
    </font>
    <font>
      <b/>
      <sz val="11"/>
      <name val="Calibri"/>
      <family val="2"/>
      <scheme val="minor"/>
    </font>
    <font>
      <strike/>
      <sz val="11"/>
      <name val="Calibri"/>
      <family val="2"/>
      <scheme val="minor"/>
    </font>
    <font>
      <sz val="11"/>
      <color rgb="FFFF0000"/>
      <name val="Klint LT Pro"/>
      <family val="2"/>
    </font>
    <font>
      <sz val="11"/>
      <color theme="4"/>
      <name val="Klint LT Pro"/>
      <family val="2"/>
    </font>
    <font>
      <sz val="11"/>
      <color rgb="FF000000"/>
      <name val="Calibri"/>
      <family val="2"/>
      <scheme val="minor"/>
    </font>
    <font>
      <b/>
      <sz val="11"/>
      <color rgb="FF000000"/>
      <name val="Calibri"/>
      <family val="2"/>
      <scheme val="minor"/>
    </font>
  </fonts>
  <fills count="55">
    <fill>
      <patternFill patternType="none"/>
    </fill>
    <fill>
      <patternFill patternType="gray125"/>
    </fill>
    <fill>
      <patternFill patternType="mediumGray">
        <fgColor indexed="9"/>
        <bgColor indexed="4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FFFFFF"/>
        <bgColor rgb="FF000000"/>
      </patternFill>
    </fill>
    <fill>
      <patternFill patternType="solid">
        <fgColor rgb="FF9A100D"/>
        <bgColor indexed="64"/>
      </patternFill>
    </fill>
    <fill>
      <patternFill patternType="solid">
        <fgColor rgb="FFEDF0F0"/>
        <bgColor indexed="64"/>
      </patternFill>
    </fill>
  </fills>
  <borders count="55">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rgb="FFBFBFBF"/>
      </left>
      <right style="thin">
        <color rgb="FFBFBFBF"/>
      </right>
      <top style="thin">
        <color rgb="FFBFBFBF"/>
      </top>
      <bottom style="thin">
        <color rgb="FFBFBFBF"/>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9"/>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left>
      <right/>
      <top style="thin">
        <color theme="0"/>
      </top>
      <bottom/>
      <diagonal/>
    </border>
    <border>
      <left style="thin">
        <color theme="0"/>
      </left>
      <right/>
      <top/>
      <bottom/>
      <diagonal/>
    </border>
    <border>
      <left style="thin">
        <color theme="0" tint="-0.249977111117893"/>
      </left>
      <right style="thin">
        <color theme="0" tint="-0.249977111117893"/>
      </right>
      <top/>
      <bottom style="thin">
        <color theme="0" tint="-0.249977111117893"/>
      </bottom>
      <diagonal/>
    </border>
    <border>
      <left style="thin">
        <color theme="0"/>
      </left>
      <right/>
      <top/>
      <bottom style="thin">
        <color theme="0"/>
      </bottom>
      <diagonal/>
    </border>
    <border>
      <left/>
      <right/>
      <top style="thin">
        <color theme="0" tint="-0.249977111117893"/>
      </top>
      <bottom/>
      <diagonal/>
    </border>
  </borders>
  <cellStyleXfs count="333">
    <xf numFmtId="0" fontId="0" fillId="0" borderId="0"/>
    <xf numFmtId="165" fontId="1" fillId="0" borderId="0" applyFont="0" applyFill="0" applyBorder="0" applyAlignment="0" applyProtection="0"/>
    <xf numFmtId="0" fontId="2" fillId="0" borderId="0">
      <alignment vertical="center"/>
    </xf>
    <xf numFmtId="165" fontId="2" fillId="0" borderId="0" applyFont="0" applyFill="0" applyBorder="0" applyAlignment="0" applyProtection="0">
      <alignment vertical="center"/>
    </xf>
    <xf numFmtId="0" fontId="3" fillId="0" borderId="0"/>
    <xf numFmtId="49" fontId="4" fillId="2" borderId="1">
      <alignment vertical="center"/>
    </xf>
    <xf numFmtId="167"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0" fontId="2" fillId="0" borderId="0">
      <alignment vertical="center"/>
    </xf>
    <xf numFmtId="3" fontId="2" fillId="3" borderId="3" applyFont="0">
      <alignment horizontal="right" vertical="center"/>
      <protection locked="0"/>
    </xf>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166"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9" fillId="5" borderId="9" applyNumberFormat="0" applyFill="0" applyBorder="0" applyAlignment="0" applyProtection="0">
      <alignment horizontal="left"/>
    </xf>
    <xf numFmtId="0" fontId="7" fillId="0" borderId="0" applyNumberFormat="0" applyFill="0" applyBorder="0" applyAlignment="0" applyProtection="0"/>
    <xf numFmtId="0" fontId="8" fillId="5" borderId="10" applyFont="0" applyBorder="0">
      <alignment horizontal="center" wrapText="1"/>
    </xf>
    <xf numFmtId="0" fontId="2" fillId="6" borderId="3" applyNumberFormat="0" applyFont="0" applyBorder="0">
      <alignment horizontal="center" vertical="center"/>
    </xf>
    <xf numFmtId="0" fontId="2" fillId="0" borderId="0"/>
    <xf numFmtId="0" fontId="10" fillId="0" borderId="0"/>
    <xf numFmtId="0" fontId="2" fillId="0" borderId="0"/>
    <xf numFmtId="0" fontId="2" fillId="0" borderId="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31"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4" fillId="0" borderId="0" applyNumberFormat="0" applyBorder="0" applyProtection="0">
      <alignment horizontal="left" vertical="center" wrapText="1"/>
      <protection locked="0"/>
    </xf>
    <xf numFmtId="0" fontId="15" fillId="22" borderId="0" applyNumberFormat="0" applyBorder="0" applyAlignment="0" applyProtection="0"/>
    <xf numFmtId="0" fontId="16" fillId="26" borderId="13" applyNumberFormat="0" applyAlignment="0" applyProtection="0"/>
    <xf numFmtId="0" fontId="17" fillId="23" borderId="0" applyNumberFormat="0" applyBorder="0" applyAlignment="0" applyProtection="0"/>
    <xf numFmtId="0" fontId="18" fillId="39" borderId="13" applyNumberFormat="0" applyAlignment="0" applyProtection="0"/>
    <xf numFmtId="0" fontId="19" fillId="39" borderId="13" applyNumberFormat="0" applyAlignment="0" applyProtection="0"/>
    <xf numFmtId="0" fontId="20" fillId="40" borderId="14" applyNumberFormat="0" applyAlignment="0" applyProtection="0"/>
    <xf numFmtId="0" fontId="21" fillId="0" borderId="15" applyNumberFormat="0" applyFill="0" applyAlignment="0" applyProtection="0"/>
    <xf numFmtId="0" fontId="22" fillId="40" borderId="14"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43" fontId="2" fillId="0" borderId="0" applyFont="0" applyFill="0" applyBorder="0" applyAlignment="0" applyProtection="0"/>
    <xf numFmtId="0" fontId="14" fillId="0" borderId="0" applyNumberFormat="0" applyFill="0" applyBorder="0" applyProtection="0">
      <alignment horizontal="right" vertical="center"/>
      <protection locked="0"/>
    </xf>
    <xf numFmtId="0" fontId="20" fillId="40" borderId="14" applyNumberFormat="0" applyAlignment="0" applyProtection="0"/>
    <xf numFmtId="0" fontId="26" fillId="0" borderId="0" applyNumberFormat="0" applyFill="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6" fillId="26"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23" borderId="0" applyNumberFormat="0" applyBorder="0" applyAlignment="0" applyProtection="0"/>
    <xf numFmtId="0" fontId="30" fillId="0" borderId="18" applyNumberFormat="0" applyFill="0" applyAlignment="0" applyProtection="0"/>
    <xf numFmtId="0" fontId="30" fillId="0" borderId="0" applyNumberFormat="0" applyFill="0" applyBorder="0" applyAlignment="0" applyProtection="0"/>
    <xf numFmtId="3" fontId="2" fillId="41" borderId="19" applyFont="0" applyProtection="0">
      <alignment horizontal="right" vertical="center"/>
    </xf>
    <xf numFmtId="0" fontId="2" fillId="41" borderId="20" applyNumberFormat="0" applyFont="0" applyBorder="0" applyProtection="0">
      <alignment horizontal="left" vertical="center"/>
    </xf>
    <xf numFmtId="0" fontId="31" fillId="0" borderId="0" applyNumberFormat="0" applyFill="0" applyBorder="0" applyAlignment="0" applyProtection="0">
      <alignment vertical="top"/>
      <protection locked="0"/>
    </xf>
    <xf numFmtId="0" fontId="21" fillId="0" borderId="15" applyNumberFormat="0" applyFill="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22" borderId="0" applyNumberFormat="0" applyBorder="0" applyAlignment="0" applyProtection="0"/>
    <xf numFmtId="0" fontId="33" fillId="26" borderId="13" applyNumberFormat="0" applyAlignment="0" applyProtection="0"/>
    <xf numFmtId="3" fontId="2" fillId="42" borderId="19" applyFont="0">
      <alignment horizontal="right" vertical="center"/>
      <protection locked="0"/>
    </xf>
    <xf numFmtId="0" fontId="2" fillId="43" borderId="21" applyNumberFormat="0" applyFont="0" applyAlignment="0" applyProtection="0"/>
    <xf numFmtId="0" fontId="12" fillId="35"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8" borderId="0" applyNumberFormat="0" applyBorder="0" applyAlignment="0" applyProtection="0"/>
    <xf numFmtId="0" fontId="17" fillId="23" borderId="0" applyNumberFormat="0" applyBorder="0" applyAlignment="0" applyProtection="0"/>
    <xf numFmtId="0" fontId="34" fillId="39" borderId="22" applyNumberFormat="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15" applyNumberFormat="0" applyFill="0" applyAlignment="0" applyProtection="0"/>
    <xf numFmtId="0" fontId="37" fillId="0" borderId="0" applyNumberFormat="0" applyFill="0" applyBorder="0" applyAlignment="0" applyProtection="0"/>
    <xf numFmtId="171" fontId="2" fillId="0" borderId="0" applyFill="0" applyBorder="0" applyAlignment="0" applyProtection="0"/>
    <xf numFmtId="171"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8" fillId="44"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1" fillId="0" borderId="0"/>
    <xf numFmtId="0" fontId="2" fillId="0" borderId="0"/>
    <xf numFmtId="0" fontId="11" fillId="0" borderId="0"/>
    <xf numFmtId="0" fontId="1" fillId="0" borderId="0"/>
    <xf numFmtId="0" fontId="1" fillId="0" borderId="0"/>
    <xf numFmtId="0" fontId="2" fillId="0" borderId="0"/>
    <xf numFmtId="0" fontId="11" fillId="0" borderId="0"/>
    <xf numFmtId="0" fontId="39" fillId="0" borderId="0"/>
    <xf numFmtId="0" fontId="2" fillId="0" borderId="0"/>
    <xf numFmtId="0" fontId="2" fillId="0" borderId="0"/>
    <xf numFmtId="0" fontId="10" fillId="0" borderId="0"/>
    <xf numFmtId="0" fontId="1" fillId="0" borderId="0"/>
    <xf numFmtId="0" fontId="2" fillId="0" borderId="0"/>
    <xf numFmtId="0" fontId="2" fillId="43" borderId="21" applyNumberFormat="0" applyFont="0" applyAlignment="0" applyProtection="0"/>
    <xf numFmtId="0" fontId="11" fillId="8" borderId="11" applyNumberFormat="0" applyFont="0" applyAlignment="0" applyProtection="0"/>
    <xf numFmtId="0" fontId="11" fillId="8" borderId="11" applyNumberFormat="0" applyFont="0" applyAlignment="0" applyProtection="0"/>
    <xf numFmtId="0" fontId="40" fillId="39" borderId="22" applyNumberFormat="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 fillId="45" borderId="19" applyNumberFormat="0" applyFont="0" applyAlignment="0"/>
    <xf numFmtId="9" fontId="11" fillId="0" borderId="0" applyFont="0" applyFill="0" applyBorder="0" applyAlignment="0" applyProtection="0"/>
    <xf numFmtId="0" fontId="32" fillId="22" borderId="0" applyNumberFormat="0" applyBorder="0" applyAlignment="0" applyProtection="0"/>
    <xf numFmtId="0" fontId="34" fillId="39" borderId="22" applyNumberFormat="0" applyAlignment="0" applyProtection="0"/>
    <xf numFmtId="40" fontId="11" fillId="46" borderId="19"/>
    <xf numFmtId="40" fontId="1" fillId="46" borderId="19"/>
    <xf numFmtId="40" fontId="11" fillId="47" borderId="19"/>
    <xf numFmtId="40" fontId="1" fillId="47" borderId="19"/>
    <xf numFmtId="49" fontId="4" fillId="48" borderId="23">
      <alignment horizontal="center"/>
    </xf>
    <xf numFmtId="49" fontId="2" fillId="48" borderId="23">
      <alignment horizontal="center"/>
    </xf>
    <xf numFmtId="49" fontId="41" fillId="0" borderId="0"/>
    <xf numFmtId="0" fontId="11" fillId="49" borderId="19"/>
    <xf numFmtId="0" fontId="1" fillId="49" borderId="19"/>
    <xf numFmtId="0" fontId="11" fillId="46" borderId="19"/>
    <xf numFmtId="0" fontId="1" fillId="46" borderId="19"/>
    <xf numFmtId="40" fontId="11" fillId="46" borderId="19"/>
    <xf numFmtId="40" fontId="1" fillId="46" borderId="19"/>
    <xf numFmtId="40" fontId="11" fillId="46" borderId="19"/>
    <xf numFmtId="40" fontId="1" fillId="46" borderId="19"/>
    <xf numFmtId="40" fontId="11" fillId="47" borderId="19"/>
    <xf numFmtId="40" fontId="1" fillId="47" borderId="19"/>
    <xf numFmtId="49" fontId="2" fillId="48" borderId="23">
      <alignment vertical="center"/>
    </xf>
    <xf numFmtId="49" fontId="2" fillId="0" borderId="0">
      <alignment horizontal="right"/>
    </xf>
    <xf numFmtId="40" fontId="11" fillId="50" borderId="19"/>
    <xf numFmtId="40" fontId="1" fillId="50" borderId="19"/>
    <xf numFmtId="40" fontId="11" fillId="51" borderId="19"/>
    <xf numFmtId="40" fontId="1" fillId="51" borderId="19"/>
    <xf numFmtId="0" fontId="42" fillId="44" borderId="0" applyNumberFormat="0" applyBorder="0" applyAlignment="0" applyProtection="0"/>
    <xf numFmtId="3" fontId="2" fillId="5" borderId="19" applyFont="0">
      <alignment horizontal="right" vertical="center"/>
    </xf>
    <xf numFmtId="0" fontId="2" fillId="0" borderId="0"/>
    <xf numFmtId="0" fontId="2" fillId="0" borderId="0"/>
    <xf numFmtId="0" fontId="11" fillId="0" borderId="0"/>
    <xf numFmtId="0" fontId="2" fillId="0" borderId="0"/>
    <xf numFmtId="0" fontId="10" fillId="0" borderId="0"/>
    <xf numFmtId="0" fontId="11" fillId="0" borderId="0"/>
    <xf numFmtId="0" fontId="19" fillId="39" borderId="13" applyNumberFormat="0" applyAlignment="0" applyProtection="0"/>
    <xf numFmtId="0" fontId="14" fillId="0" borderId="0" applyNumberFormat="0" applyFont="0" applyFill="0" applyBorder="0" applyAlignment="0" applyProtection="0">
      <alignment horizontal="left" vertical="top" wrapText="1"/>
      <protection locked="0"/>
    </xf>
    <xf numFmtId="0" fontId="28" fillId="0" borderId="0" applyNumberFormat="0" applyFill="0" applyBorder="0" applyAlignment="0" applyProtection="0"/>
    <xf numFmtId="0" fontId="37" fillId="0" borderId="0" applyNumberFormat="0" applyFill="0" applyBorder="0" applyAlignment="0" applyProtection="0"/>
    <xf numFmtId="0" fontId="23" fillId="0" borderId="0" applyNumberFormat="0" applyFill="0" applyBorder="0" applyAlignment="0" applyProtection="0"/>
    <xf numFmtId="0" fontId="7" fillId="0" borderId="16" applyAlignment="0">
      <alignment horizontal="left" vertical="top" wrapText="1"/>
      <protection locked="0"/>
    </xf>
    <xf numFmtId="0" fontId="23"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43" fillId="0" borderId="24" applyNumberFormat="0" applyFill="0" applyAlignment="0" applyProtection="0"/>
    <xf numFmtId="0" fontId="44" fillId="0" borderId="0" applyNumberFormat="0" applyFill="0" applyBorder="0" applyAlignment="0" applyProtection="0"/>
    <xf numFmtId="0" fontId="45" fillId="0" borderId="24" applyNumberFormat="0" applyFill="0" applyAlignment="0" applyProtection="0"/>
    <xf numFmtId="49" fontId="4" fillId="2" borderId="23">
      <alignment vertical="center"/>
    </xf>
    <xf numFmtId="43" fontId="2" fillId="0" borderId="0" applyFont="0" applyFill="0" applyBorder="0" applyAlignment="0" applyProtection="0"/>
    <xf numFmtId="3" fontId="2" fillId="3" borderId="19" applyFont="0">
      <alignment horizontal="right" vertical="center"/>
      <protection locked="0"/>
    </xf>
    <xf numFmtId="0" fontId="8" fillId="5" borderId="20" applyFont="0" applyBorder="0">
      <alignment horizontal="center" wrapText="1"/>
    </xf>
    <xf numFmtId="0" fontId="2" fillId="6" borderId="19" applyNumberFormat="0" applyFont="0" applyBorder="0">
      <alignment horizontal="center" vertical="center"/>
    </xf>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3" fontId="2" fillId="41" borderId="27" applyFont="0" applyProtection="0">
      <alignment horizontal="right" vertical="center"/>
    </xf>
    <xf numFmtId="0" fontId="2" fillId="41" borderId="28" applyNumberFormat="0" applyFont="0" applyBorder="0" applyProtection="0">
      <alignment horizontal="lef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xf numFmtId="9" fontId="1" fillId="0" borderId="0" applyFont="0" applyFill="0" applyBorder="0" applyAlignment="0" applyProtection="0"/>
    <xf numFmtId="0" fontId="2" fillId="0" borderId="0"/>
    <xf numFmtId="4" fontId="1" fillId="0" borderId="0"/>
    <xf numFmtId="4" fontId="1" fillId="0" borderId="0"/>
    <xf numFmtId="4" fontId="1" fillId="0" borderId="0"/>
    <xf numFmtId="4" fontId="1" fillId="0" borderId="0"/>
    <xf numFmtId="0" fontId="16" fillId="26" borderId="26" applyNumberFormat="0" applyAlignment="0" applyProtection="0"/>
    <xf numFmtId="0" fontId="18" fillId="39" borderId="26" applyNumberFormat="0" applyAlignment="0" applyProtection="0"/>
    <xf numFmtId="0" fontId="19" fillId="39" borderId="26" applyNumberFormat="0" applyAlignment="0" applyProtection="0"/>
    <xf numFmtId="0" fontId="16" fillId="26" borderId="26" applyNumberFormat="0" applyAlignment="0" applyProtection="0"/>
    <xf numFmtId="0" fontId="2" fillId="6" borderId="27" applyNumberFormat="0" applyFont="0" applyBorder="0" applyProtection="0">
      <alignment horizontal="center" vertical="center"/>
    </xf>
    <xf numFmtId="3" fontId="2" fillId="41" borderId="27" applyFont="0" applyProtection="0">
      <alignment horizontal="right" vertical="center"/>
    </xf>
    <xf numFmtId="0" fontId="33" fillId="26" borderId="26" applyNumberFormat="0" applyAlignment="0" applyProtection="0"/>
    <xf numFmtId="3" fontId="2" fillId="42" borderId="27" applyFont="0">
      <alignment horizontal="right" vertical="center"/>
      <protection locked="0"/>
    </xf>
    <xf numFmtId="0" fontId="34" fillId="39" borderId="29"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4" fontId="1" fillId="0" borderId="0"/>
    <xf numFmtId="0" fontId="40" fillId="39" borderId="29" applyNumberFormat="0" applyAlignment="0" applyProtection="0"/>
    <xf numFmtId="0" fontId="2" fillId="45" borderId="27" applyNumberFormat="0" applyFont="0" applyAlignment="0"/>
    <xf numFmtId="0" fontId="34" fillId="39" borderId="29" applyNumberFormat="0" applyAlignment="0" applyProtection="0"/>
    <xf numFmtId="40" fontId="11" fillId="46" borderId="27"/>
    <xf numFmtId="40" fontId="1" fillId="46" borderId="27"/>
    <xf numFmtId="40" fontId="11" fillId="47" borderId="27"/>
    <xf numFmtId="40" fontId="1" fillId="47" borderId="27"/>
    <xf numFmtId="0" fontId="11" fillId="49" borderId="27"/>
    <xf numFmtId="0" fontId="1" fillId="49" borderId="27"/>
    <xf numFmtId="0" fontId="11" fillId="46" borderId="27"/>
    <xf numFmtId="0" fontId="1" fillId="46" borderId="27"/>
    <xf numFmtId="40" fontId="11" fillId="46" borderId="27"/>
    <xf numFmtId="40" fontId="1" fillId="46" borderId="27"/>
    <xf numFmtId="40" fontId="11" fillId="46" borderId="27"/>
    <xf numFmtId="40" fontId="1" fillId="46" borderId="27"/>
    <xf numFmtId="40" fontId="11" fillId="47" borderId="27"/>
    <xf numFmtId="40" fontId="1" fillId="47" borderId="27"/>
    <xf numFmtId="49" fontId="4" fillId="48" borderId="23">
      <alignment vertical="center"/>
    </xf>
    <xf numFmtId="40" fontId="11" fillId="50" borderId="27"/>
    <xf numFmtId="40" fontId="1" fillId="50" borderId="27"/>
    <xf numFmtId="40" fontId="11" fillId="51" borderId="27"/>
    <xf numFmtId="40" fontId="1" fillId="51" borderId="27"/>
    <xf numFmtId="3" fontId="2" fillId="5" borderId="27" applyFont="0">
      <alignment horizontal="right" vertical="center"/>
    </xf>
    <xf numFmtId="0" fontId="19" fillId="39" borderId="26" applyNumberFormat="0" applyAlignment="0" applyProtection="0"/>
    <xf numFmtId="0" fontId="43" fillId="0" borderId="30" applyNumberFormat="0" applyFill="0" applyAlignment="0" applyProtection="0"/>
    <xf numFmtId="0" fontId="45" fillId="0" borderId="30" applyNumberFormat="0" applyFill="0" applyAlignment="0" applyProtection="0"/>
    <xf numFmtId="4" fontId="1" fillId="0" borderId="0"/>
    <xf numFmtId="4" fontId="1" fillId="0" borderId="0"/>
    <xf numFmtId="4" fontId="1" fillId="0" borderId="0"/>
  </cellStyleXfs>
  <cellXfs count="234">
    <xf numFmtId="0" fontId="0" fillId="0" borderId="0" xfId="0"/>
    <xf numFmtId="0" fontId="46" fillId="0" borderId="0" xfId="0" applyFont="1" applyAlignment="1">
      <alignment horizontal="justify" vertical="center"/>
    </xf>
    <xf numFmtId="0" fontId="47" fillId="0" borderId="0" xfId="0" applyFont="1" applyAlignment="1">
      <alignment horizontal="justify" vertical="center"/>
    </xf>
    <xf numFmtId="0" fontId="48" fillId="0" borderId="0" xfId="0" applyFont="1" applyAlignment="1">
      <alignment horizontal="justify" vertical="center"/>
    </xf>
    <xf numFmtId="0" fontId="49" fillId="0" borderId="0" xfId="0" applyFont="1" applyAlignment="1">
      <alignment horizontal="left"/>
    </xf>
    <xf numFmtId="0" fontId="49" fillId="0" borderId="0" xfId="0" applyFont="1"/>
    <xf numFmtId="0" fontId="50" fillId="0" borderId="0" xfId="0" applyFont="1" applyAlignment="1">
      <alignment horizontal="left" vertical="center"/>
    </xf>
    <xf numFmtId="0" fontId="51" fillId="0" borderId="12" xfId="0" applyFont="1" applyBorder="1" applyAlignment="1">
      <alignment horizontal="center" vertical="center" wrapText="1"/>
    </xf>
    <xf numFmtId="0" fontId="51" fillId="0" borderId="12" xfId="0" applyFont="1" applyBorder="1" applyAlignment="1">
      <alignment horizontal="center" vertical="center"/>
    </xf>
    <xf numFmtId="0" fontId="51" fillId="0" borderId="12" xfId="0" applyFont="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left" vertical="center" wrapText="1"/>
    </xf>
    <xf numFmtId="0" fontId="51" fillId="0" borderId="31" xfId="0" applyFont="1" applyBorder="1" applyAlignment="1">
      <alignment horizontal="left" vertical="center" wrapText="1"/>
    </xf>
    <xf numFmtId="0" fontId="53" fillId="0" borderId="0" xfId="0" applyFont="1" applyAlignment="1">
      <alignment vertical="center"/>
    </xf>
    <xf numFmtId="0" fontId="49" fillId="0" borderId="0" xfId="0" applyFont="1" applyAlignment="1">
      <alignment horizontal="left" vertical="center"/>
    </xf>
    <xf numFmtId="0" fontId="49" fillId="0" borderId="0" xfId="0" applyFont="1" applyAlignment="1">
      <alignment horizontal="right"/>
    </xf>
    <xf numFmtId="0" fontId="50" fillId="0" borderId="0" xfId="0" applyFont="1"/>
    <xf numFmtId="0" fontId="52" fillId="0" borderId="0" xfId="0" applyFont="1" applyAlignment="1">
      <alignment horizontal="right"/>
    </xf>
    <xf numFmtId="0" fontId="49" fillId="0" borderId="0" xfId="0" applyFont="1" applyAlignment="1">
      <alignment vertical="center" wrapText="1"/>
    </xf>
    <xf numFmtId="0" fontId="49" fillId="0" borderId="0" xfId="0" applyFont="1" applyAlignment="1">
      <alignment vertical="center"/>
    </xf>
    <xf numFmtId="0" fontId="49" fillId="0" borderId="0" xfId="0" applyFont="1" applyAlignment="1">
      <alignment wrapText="1"/>
    </xf>
    <xf numFmtId="0" fontId="49" fillId="0" borderId="0" xfId="0" applyFont="1" applyAlignment="1">
      <alignment horizontal="right" vertical="center"/>
    </xf>
    <xf numFmtId="0" fontId="55" fillId="0" borderId="0" xfId="0" applyFont="1"/>
    <xf numFmtId="0" fontId="51" fillId="0" borderId="32" xfId="0" applyFont="1" applyBorder="1" applyAlignment="1">
      <alignment horizontal="center" vertical="center"/>
    </xf>
    <xf numFmtId="0" fontId="49" fillId="0" borderId="32" xfId="0" applyFont="1" applyBorder="1" applyAlignment="1">
      <alignment vertical="center"/>
    </xf>
    <xf numFmtId="3" fontId="49" fillId="0" borderId="32" xfId="0" applyNumberFormat="1" applyFont="1" applyBorder="1" applyAlignment="1">
      <alignment horizontal="right" vertical="center"/>
    </xf>
    <xf numFmtId="0" fontId="49" fillId="0" borderId="32" xfId="0" applyFont="1" applyBorder="1" applyAlignment="1">
      <alignment horizontal="right" vertical="center"/>
    </xf>
    <xf numFmtId="0" fontId="54" fillId="0" borderId="32" xfId="0" applyFont="1" applyBorder="1" applyAlignment="1">
      <alignment horizontal="center" vertical="center"/>
    </xf>
    <xf numFmtId="0" fontId="49" fillId="0" borderId="32" xfId="0" applyFont="1" applyBorder="1" applyAlignment="1">
      <alignment horizontal="left" vertical="center" indent="1"/>
    </xf>
    <xf numFmtId="0" fontId="49" fillId="0" borderId="32" xfId="0" applyFont="1" applyBorder="1" applyAlignment="1">
      <alignment vertical="center" wrapText="1"/>
    </xf>
    <xf numFmtId="0" fontId="55" fillId="0" borderId="32" xfId="0" applyFont="1" applyBorder="1" applyAlignment="1">
      <alignment vertical="center" wrapText="1"/>
    </xf>
    <xf numFmtId="0" fontId="49" fillId="0" borderId="32" xfId="0" applyFont="1" applyBorder="1" applyAlignment="1">
      <alignment horizontal="center" vertical="center"/>
    </xf>
    <xf numFmtId="0" fontId="49" fillId="0" borderId="32" xfId="0" applyFont="1" applyBorder="1"/>
    <xf numFmtId="0" fontId="49" fillId="0" borderId="32" xfId="0" applyFont="1" applyBorder="1" applyAlignment="1">
      <alignment horizontal="right"/>
    </xf>
    <xf numFmtId="0" fontId="49" fillId="0" borderId="32" xfId="0" applyFont="1" applyBorder="1" applyAlignment="1">
      <alignment wrapText="1"/>
    </xf>
    <xf numFmtId="0" fontId="49" fillId="0" borderId="32" xfId="0" applyFont="1" applyBorder="1" applyAlignment="1">
      <alignment horizontal="right" vertical="center" wrapText="1"/>
    </xf>
    <xf numFmtId="0" fontId="49" fillId="0" borderId="32" xfId="0" applyFont="1" applyBorder="1" applyAlignment="1">
      <alignment horizontal="left" indent="1"/>
    </xf>
    <xf numFmtId="0" fontId="49" fillId="0" borderId="32" xfId="0" applyFont="1" applyBorder="1" applyAlignment="1">
      <alignment horizontal="right" wrapText="1"/>
    </xf>
    <xf numFmtId="0" fontId="49" fillId="0" borderId="32" xfId="0" applyFont="1" applyBorder="1" applyAlignment="1">
      <alignment horizontal="left" wrapText="1" indent="1"/>
    </xf>
    <xf numFmtId="0" fontId="55" fillId="0" borderId="32" xfId="0" applyFont="1" applyBorder="1" applyAlignment="1">
      <alignment horizontal="center" vertical="center"/>
    </xf>
    <xf numFmtId="0" fontId="55" fillId="0" borderId="32" xfId="0" applyFont="1" applyBorder="1" applyAlignment="1">
      <alignment wrapText="1"/>
    </xf>
    <xf numFmtId="0" fontId="55" fillId="0" borderId="32" xfId="0" applyFont="1" applyBorder="1"/>
    <xf numFmtId="3" fontId="49" fillId="0" borderId="32" xfId="0" applyNumberFormat="1" applyFont="1" applyBorder="1" applyAlignment="1">
      <alignment horizontal="right"/>
    </xf>
    <xf numFmtId="168" fontId="49" fillId="0" borderId="32" xfId="8" applyNumberFormat="1" applyFont="1" applyBorder="1" applyAlignment="1">
      <alignment horizontal="right" vertical="center"/>
    </xf>
    <xf numFmtId="169" fontId="49" fillId="0" borderId="32" xfId="0" applyNumberFormat="1" applyFont="1" applyBorder="1" applyAlignment="1">
      <alignment horizontal="right" vertical="center"/>
    </xf>
    <xf numFmtId="15" fontId="52" fillId="0" borderId="0" xfId="0" quotePrefix="1" applyNumberFormat="1" applyFont="1" applyAlignment="1">
      <alignment horizontal="right" wrapText="1"/>
    </xf>
    <xf numFmtId="0" fontId="52" fillId="0" borderId="0" xfId="0" applyFont="1" applyAlignment="1">
      <alignment horizontal="right" wrapText="1"/>
    </xf>
    <xf numFmtId="3" fontId="49" fillId="0" borderId="32" xfId="0" applyNumberFormat="1" applyFont="1" applyBorder="1" applyAlignment="1">
      <alignment vertical="center"/>
    </xf>
    <xf numFmtId="3" fontId="49" fillId="0" borderId="32" xfId="0" applyNumberFormat="1" applyFont="1" applyBorder="1"/>
    <xf numFmtId="0" fontId="49" fillId="0" borderId="32" xfId="0" applyFont="1" applyBorder="1" applyAlignment="1">
      <alignment horizontal="left"/>
    </xf>
    <xf numFmtId="0" fontId="52" fillId="0" borderId="0" xfId="0" applyFont="1"/>
    <xf numFmtId="0" fontId="57" fillId="0" borderId="0" xfId="0" applyFont="1" applyAlignment="1">
      <alignment vertical="center" wrapText="1"/>
    </xf>
    <xf numFmtId="0" fontId="58" fillId="0" borderId="32" xfId="0" applyFont="1" applyBorder="1" applyAlignment="1">
      <alignment horizontal="center" vertical="center" wrapText="1"/>
    </xf>
    <xf numFmtId="0" fontId="58" fillId="0" borderId="32" xfId="0" applyFont="1" applyBorder="1" applyAlignment="1">
      <alignment horizontal="left" vertical="center" wrapText="1" indent="1"/>
    </xf>
    <xf numFmtId="164" fontId="49" fillId="0" borderId="32" xfId="0" applyNumberFormat="1" applyFont="1" applyBorder="1" applyAlignment="1">
      <alignment horizontal="right"/>
    </xf>
    <xf numFmtId="164" fontId="49" fillId="0" borderId="32" xfId="0" applyNumberFormat="1" applyFont="1" applyBorder="1"/>
    <xf numFmtId="0" fontId="49" fillId="0" borderId="32" xfId="0" applyFont="1" applyBorder="1" applyAlignment="1">
      <alignment horizontal="center"/>
    </xf>
    <xf numFmtId="0" fontId="51" fillId="0" borderId="32" xfId="0" applyFont="1" applyBorder="1" applyAlignment="1">
      <alignment horizontal="center" vertical="center" wrapText="1"/>
    </xf>
    <xf numFmtId="0" fontId="51" fillId="0" borderId="32" xfId="0" applyFont="1" applyBorder="1" applyAlignment="1">
      <alignment vertical="center" wrapText="1"/>
    </xf>
    <xf numFmtId="0" fontId="51" fillId="0" borderId="32" xfId="0" applyFont="1" applyBorder="1" applyAlignment="1">
      <alignment horizontal="left" vertical="center" wrapText="1" indent="1"/>
    </xf>
    <xf numFmtId="0" fontId="58" fillId="0" borderId="32" xfId="0" applyFont="1" applyBorder="1" applyAlignment="1">
      <alignment horizontal="left" vertical="center" wrapText="1"/>
    </xf>
    <xf numFmtId="0" fontId="49" fillId="0" borderId="32" xfId="0" applyFont="1" applyBorder="1" applyAlignment="1">
      <alignment horizontal="left" wrapText="1"/>
    </xf>
    <xf numFmtId="49" fontId="49" fillId="0" borderId="32" xfId="0" applyNumberFormat="1" applyFont="1" applyBorder="1" applyAlignment="1">
      <alignment horizontal="right" vertical="center"/>
    </xf>
    <xf numFmtId="0" fontId="49" fillId="4" borderId="0" xfId="0" applyFont="1" applyFill="1" applyAlignment="1">
      <alignment horizontal="left"/>
    </xf>
    <xf numFmtId="0" fontId="49" fillId="4" borderId="0" xfId="0" applyFont="1" applyFill="1"/>
    <xf numFmtId="0" fontId="51" fillId="52" borderId="25" xfId="0" applyFont="1" applyFill="1" applyBorder="1" applyAlignment="1">
      <alignment horizontal="center" vertical="center"/>
    </xf>
    <xf numFmtId="0" fontId="51" fillId="52" borderId="25" xfId="0" applyFont="1" applyFill="1" applyBorder="1" applyAlignment="1">
      <alignment horizontal="left" vertical="center" wrapText="1"/>
    </xf>
    <xf numFmtId="0" fontId="58" fillId="52" borderId="25" xfId="0" applyFont="1" applyFill="1" applyBorder="1" applyAlignment="1">
      <alignment horizontal="left" vertical="center" wrapText="1"/>
    </xf>
    <xf numFmtId="0" fontId="58" fillId="52" borderId="25" xfId="0" applyFont="1" applyFill="1" applyBorder="1" applyAlignment="1">
      <alignment vertical="center" wrapText="1"/>
    </xf>
    <xf numFmtId="0" fontId="58" fillId="52" borderId="25" xfId="0" applyFont="1" applyFill="1" applyBorder="1" applyAlignment="1">
      <alignment horizontal="center" vertical="center"/>
    </xf>
    <xf numFmtId="0" fontId="50" fillId="0" borderId="0" xfId="0" applyFont="1" applyAlignment="1">
      <alignment vertical="center"/>
    </xf>
    <xf numFmtId="0" fontId="59" fillId="0" borderId="0" xfId="0" applyFont="1" applyAlignment="1">
      <alignment vertical="center"/>
    </xf>
    <xf numFmtId="164" fontId="49" fillId="7" borderId="0" xfId="0" applyNumberFormat="1" applyFont="1" applyFill="1"/>
    <xf numFmtId="170" fontId="49" fillId="0" borderId="32" xfId="0" applyNumberFormat="1" applyFont="1" applyBorder="1"/>
    <xf numFmtId="164" fontId="49" fillId="7" borderId="32" xfId="0" applyNumberFormat="1" applyFont="1" applyFill="1" applyBorder="1"/>
    <xf numFmtId="0" fontId="49" fillId="0" borderId="32" xfId="0" applyFont="1" applyBorder="1" applyAlignment="1">
      <alignment horizontal="left" wrapText="1" indent="2"/>
    </xf>
    <xf numFmtId="0" fontId="50" fillId="0" borderId="0" xfId="0" applyFont="1" applyAlignment="1">
      <alignment horizontal="left" vertical="center" wrapText="1"/>
    </xf>
    <xf numFmtId="0" fontId="49" fillId="0" borderId="0" xfId="0" applyFont="1" applyAlignment="1">
      <alignment horizontal="center" vertical="center"/>
    </xf>
    <xf numFmtId="170" fontId="49" fillId="0" borderId="0" xfId="0" applyNumberFormat="1" applyFont="1"/>
    <xf numFmtId="0" fontId="49" fillId="0" borderId="0" xfId="0" applyFont="1" applyAlignment="1">
      <alignment horizontal="left" wrapText="1" indent="1"/>
    </xf>
    <xf numFmtId="164" fontId="49" fillId="0" borderId="0" xfId="0" applyNumberFormat="1" applyFont="1"/>
    <xf numFmtId="0" fontId="55" fillId="0" borderId="0" xfId="0" applyFont="1" applyAlignment="1">
      <alignment horizontal="left"/>
    </xf>
    <xf numFmtId="0" fontId="55" fillId="0" borderId="0" xfId="0" applyFont="1" applyAlignment="1">
      <alignment horizontal="center"/>
    </xf>
    <xf numFmtId="0" fontId="52" fillId="0" borderId="0" xfId="0" applyFont="1" applyAlignment="1">
      <alignment horizontal="center"/>
    </xf>
    <xf numFmtId="0" fontId="49" fillId="0" borderId="0" xfId="0" applyFont="1" applyAlignment="1">
      <alignment horizontal="center"/>
    </xf>
    <xf numFmtId="0" fontId="51" fillId="0" borderId="0" xfId="11" applyFont="1" applyFill="1" applyAlignment="1">
      <alignment horizontal="center" vertical="center"/>
    </xf>
    <xf numFmtId="0" fontId="60" fillId="53" borderId="0" xfId="0" applyFont="1" applyFill="1" applyAlignment="1">
      <alignment horizontal="left"/>
    </xf>
    <xf numFmtId="15" fontId="52" fillId="53" borderId="0" xfId="0" applyNumberFormat="1" applyFont="1" applyFill="1" applyAlignment="1">
      <alignment horizontal="center"/>
    </xf>
    <xf numFmtId="0" fontId="52" fillId="53" borderId="0" xfId="0" applyFont="1" applyFill="1" applyAlignment="1">
      <alignment horizontal="left"/>
    </xf>
    <xf numFmtId="0" fontId="52" fillId="53" borderId="0" xfId="0" applyFont="1" applyFill="1"/>
    <xf numFmtId="0" fontId="52" fillId="53" borderId="0" xfId="0" applyFont="1" applyFill="1" applyAlignment="1">
      <alignment horizontal="left" vertical="center" wrapText="1"/>
    </xf>
    <xf numFmtId="0" fontId="49" fillId="53" borderId="0" xfId="0" applyFont="1" applyFill="1"/>
    <xf numFmtId="15" fontId="52" fillId="53" borderId="0" xfId="0" applyNumberFormat="1" applyFont="1" applyFill="1" applyAlignment="1">
      <alignment horizontal="right"/>
    </xf>
    <xf numFmtId="0" fontId="52" fillId="53" borderId="0" xfId="0" applyFont="1" applyFill="1" applyAlignment="1">
      <alignment horizontal="center" wrapText="1"/>
    </xf>
    <xf numFmtId="0" fontId="52" fillId="53" borderId="0" xfId="0" applyFont="1" applyFill="1" applyAlignment="1">
      <alignment vertical="top"/>
    </xf>
    <xf numFmtId="0" fontId="52" fillId="53" borderId="0" xfId="0" applyFont="1" applyFill="1" applyAlignment="1">
      <alignment horizontal="center" vertical="center" wrapText="1"/>
    </xf>
    <xf numFmtId="49" fontId="52" fillId="53" borderId="0" xfId="0" applyNumberFormat="1" applyFont="1" applyFill="1" applyAlignment="1">
      <alignment horizontal="center" vertical="center" wrapText="1"/>
    </xf>
    <xf numFmtId="0" fontId="52" fillId="53" borderId="0" xfId="0" applyFont="1" applyFill="1" applyAlignment="1">
      <alignment horizontal="left" vertical="top"/>
    </xf>
    <xf numFmtId="0" fontId="59" fillId="53" borderId="0" xfId="0" applyFont="1" applyFill="1" applyAlignment="1">
      <alignment vertical="center"/>
    </xf>
    <xf numFmtId="0" fontId="49" fillId="53" borderId="7" xfId="0" applyFont="1" applyFill="1" applyBorder="1"/>
    <xf numFmtId="0" fontId="52" fillId="53" borderId="7" xfId="0" applyFont="1" applyFill="1" applyBorder="1" applyAlignment="1">
      <alignment horizontal="center" vertical="center" wrapText="1"/>
    </xf>
    <xf numFmtId="0" fontId="52" fillId="53" borderId="8" xfId="0" applyFont="1" applyFill="1" applyBorder="1" applyAlignment="1">
      <alignment horizontal="center" vertical="center" wrapText="1"/>
    </xf>
    <xf numFmtId="0" fontId="54" fillId="54" borderId="0" xfId="0" applyFont="1" applyFill="1" applyAlignment="1">
      <alignment horizontal="left" vertical="center"/>
    </xf>
    <xf numFmtId="0" fontId="49" fillId="54" borderId="0" xfId="0" applyFont="1" applyFill="1"/>
    <xf numFmtId="0" fontId="49" fillId="54" borderId="0" xfId="0" applyFont="1" applyFill="1" applyAlignment="1">
      <alignment horizontal="right"/>
    </xf>
    <xf numFmtId="0" fontId="55" fillId="54" borderId="0" xfId="0" applyFont="1" applyFill="1" applyAlignment="1">
      <alignment horizontal="left" vertical="center"/>
    </xf>
    <xf numFmtId="3" fontId="49" fillId="54" borderId="0" xfId="0" applyNumberFormat="1" applyFont="1" applyFill="1" applyAlignment="1">
      <alignment horizontal="right"/>
    </xf>
    <xf numFmtId="0" fontId="49" fillId="54" borderId="0" xfId="0" applyFont="1" applyFill="1" applyAlignment="1">
      <alignment horizontal="right" vertical="center"/>
    </xf>
    <xf numFmtId="0" fontId="55" fillId="54" borderId="0" xfId="0" applyFont="1" applyFill="1"/>
    <xf numFmtId="3" fontId="55" fillId="54" borderId="0" xfId="0" applyNumberFormat="1" applyFont="1" applyFill="1" applyAlignment="1">
      <alignment vertical="center"/>
    </xf>
    <xf numFmtId="3" fontId="55" fillId="54" borderId="0" xfId="0" applyNumberFormat="1" applyFont="1" applyFill="1"/>
    <xf numFmtId="0" fontId="55" fillId="54" borderId="32" xfId="0" applyFont="1" applyFill="1" applyBorder="1" applyAlignment="1">
      <alignment horizontal="center"/>
    </xf>
    <xf numFmtId="0" fontId="56" fillId="54" borderId="32" xfId="0" applyFont="1" applyFill="1" applyBorder="1" applyAlignment="1">
      <alignment vertical="center" wrapText="1"/>
    </xf>
    <xf numFmtId="3" fontId="49" fillId="54" borderId="32" xfId="0" applyNumberFormat="1" applyFont="1" applyFill="1" applyBorder="1" applyAlignment="1">
      <alignment horizontal="right"/>
    </xf>
    <xf numFmtId="0" fontId="56" fillId="54" borderId="32" xfId="0" applyFont="1" applyFill="1" applyBorder="1" applyAlignment="1">
      <alignment horizontal="center" vertical="center" wrapText="1"/>
    </xf>
    <xf numFmtId="164" fontId="55" fillId="54" borderId="32" xfId="0" applyNumberFormat="1" applyFont="1" applyFill="1" applyBorder="1" applyAlignment="1">
      <alignment horizontal="right"/>
    </xf>
    <xf numFmtId="0" fontId="54" fillId="54" borderId="32" xfId="0" applyFont="1" applyFill="1" applyBorder="1" applyAlignment="1">
      <alignment horizontal="center" vertical="center" wrapText="1"/>
    </xf>
    <xf numFmtId="0" fontId="54" fillId="54" borderId="32" xfId="0" applyFont="1" applyFill="1" applyBorder="1" applyAlignment="1">
      <alignment vertical="center" wrapText="1"/>
    </xf>
    <xf numFmtId="3" fontId="51" fillId="54" borderId="32" xfId="0" applyNumberFormat="1" applyFont="1" applyFill="1" applyBorder="1" applyAlignment="1">
      <alignment horizontal="right"/>
    </xf>
    <xf numFmtId="0" fontId="56" fillId="54" borderId="32" xfId="0" applyFont="1" applyFill="1" applyBorder="1" applyAlignment="1">
      <alignment horizontal="left" vertical="center" wrapText="1"/>
    </xf>
    <xf numFmtId="0" fontId="55" fillId="54" borderId="32" xfId="0" applyFont="1" applyFill="1" applyBorder="1"/>
    <xf numFmtId="0" fontId="55" fillId="54" borderId="32" xfId="0" applyFont="1" applyFill="1" applyBorder="1" applyAlignment="1">
      <alignment horizontal="center" vertical="center"/>
    </xf>
    <xf numFmtId="0" fontId="55" fillId="54" borderId="32" xfId="0" applyFont="1" applyFill="1" applyBorder="1" applyAlignment="1">
      <alignment wrapText="1"/>
    </xf>
    <xf numFmtId="164" fontId="55" fillId="54" borderId="32" xfId="0" applyNumberFormat="1" applyFont="1" applyFill="1" applyBorder="1"/>
    <xf numFmtId="0" fontId="55" fillId="54" borderId="0" xfId="0" applyFont="1" applyFill="1" applyAlignment="1">
      <alignment horizontal="center"/>
    </xf>
    <xf numFmtId="0" fontId="56" fillId="54" borderId="0" xfId="0" applyFont="1" applyFill="1" applyAlignment="1">
      <alignment vertical="center" wrapText="1"/>
    </xf>
    <xf numFmtId="0" fontId="56" fillId="54" borderId="0" xfId="0" applyFont="1" applyFill="1" applyAlignment="1">
      <alignment horizontal="center" vertical="center" wrapText="1"/>
    </xf>
    <xf numFmtId="0" fontId="54" fillId="54" borderId="0" xfId="0" applyFont="1" applyFill="1" applyAlignment="1">
      <alignment horizontal="center" vertical="center" wrapText="1"/>
    </xf>
    <xf numFmtId="0" fontId="54" fillId="54" borderId="0" xfId="0" applyFont="1" applyFill="1" applyAlignment="1">
      <alignment vertical="center" wrapText="1"/>
    </xf>
    <xf numFmtId="3" fontId="51" fillId="54" borderId="0" xfId="0" applyNumberFormat="1" applyFont="1" applyFill="1" applyAlignment="1">
      <alignment horizontal="right"/>
    </xf>
    <xf numFmtId="0" fontId="56" fillId="54" borderId="0" xfId="0" applyFont="1" applyFill="1" applyAlignment="1">
      <alignment horizontal="left" vertical="center" wrapText="1"/>
    </xf>
    <xf numFmtId="0" fontId="49" fillId="54" borderId="0" xfId="0" applyFont="1" applyFill="1" applyAlignment="1">
      <alignment horizontal="left"/>
    </xf>
    <xf numFmtId="0" fontId="49" fillId="54" borderId="0" xfId="0" applyFont="1" applyFill="1" applyAlignment="1">
      <alignment horizontal="center" vertical="center"/>
    </xf>
    <xf numFmtId="0" fontId="55" fillId="54" borderId="0" xfId="0" applyFont="1" applyFill="1" applyAlignment="1">
      <alignment wrapText="1"/>
    </xf>
    <xf numFmtId="0" fontId="55" fillId="54" borderId="0" xfId="0" applyFont="1" applyFill="1" applyAlignment="1">
      <alignment horizontal="left"/>
    </xf>
    <xf numFmtId="0" fontId="55" fillId="54" borderId="0" xfId="0" applyFont="1" applyFill="1" applyAlignment="1">
      <alignment horizontal="right"/>
    </xf>
    <xf numFmtId="3" fontId="55" fillId="54" borderId="32" xfId="0" applyNumberFormat="1" applyFont="1" applyFill="1" applyBorder="1"/>
    <xf numFmtId="170" fontId="55" fillId="54" borderId="32" xfId="0" applyNumberFormat="1" applyFont="1" applyFill="1" applyBorder="1"/>
    <xf numFmtId="0" fontId="49" fillId="54" borderId="32" xfId="0" applyFont="1" applyFill="1" applyBorder="1" applyAlignment="1">
      <alignment vertical="center" wrapText="1"/>
    </xf>
    <xf numFmtId="3" fontId="49" fillId="0" borderId="0" xfId="0" applyNumberFormat="1" applyFont="1"/>
    <xf numFmtId="0" fontId="55" fillId="4" borderId="33" xfId="0" applyFont="1" applyFill="1" applyBorder="1"/>
    <xf numFmtId="0" fontId="55" fillId="4" borderId="34" xfId="0" applyFont="1" applyFill="1" applyBorder="1"/>
    <xf numFmtId="0" fontId="49" fillId="4" borderId="34" xfId="0" applyFont="1" applyFill="1" applyBorder="1"/>
    <xf numFmtId="0" fontId="49" fillId="4" borderId="35" xfId="0" applyFont="1" applyFill="1" applyBorder="1"/>
    <xf numFmtId="0" fontId="55" fillId="0" borderId="42" xfId="0" applyFont="1" applyBorder="1"/>
    <xf numFmtId="15" fontId="49" fillId="0" borderId="43" xfId="0" quotePrefix="1" applyNumberFormat="1" applyFont="1" applyBorder="1" applyAlignment="1">
      <alignment horizontal="right"/>
    </xf>
    <xf numFmtId="0" fontId="55" fillId="0" borderId="44" xfId="0" applyFont="1" applyBorder="1"/>
    <xf numFmtId="0" fontId="49" fillId="0" borderId="45" xfId="0" applyFont="1" applyBorder="1" applyAlignment="1">
      <alignment horizontal="right"/>
    </xf>
    <xf numFmtId="0" fontId="55" fillId="0" borderId="46" xfId="0" applyFont="1" applyBorder="1"/>
    <xf numFmtId="0" fontId="49" fillId="0" borderId="47" xfId="0" applyFont="1" applyBorder="1" applyAlignment="1">
      <alignment horizontal="right"/>
    </xf>
    <xf numFmtId="0" fontId="61" fillId="4" borderId="0" xfId="0" applyFont="1" applyFill="1" applyAlignment="1">
      <alignment vertical="center" wrapText="1"/>
    </xf>
    <xf numFmtId="0" fontId="49" fillId="0" borderId="48" xfId="0" applyFont="1" applyBorder="1" applyAlignment="1">
      <alignment horizontal="center" vertical="center"/>
    </xf>
    <xf numFmtId="0" fontId="51" fillId="0" borderId="0" xfId="0" applyFont="1" applyAlignment="1">
      <alignment vertical="center"/>
    </xf>
    <xf numFmtId="10" fontId="49" fillId="0" borderId="32" xfId="286" applyNumberFormat="1" applyFont="1" applyBorder="1" applyAlignment="1">
      <alignment horizontal="right"/>
    </xf>
    <xf numFmtId="0" fontId="49" fillId="0" borderId="0" xfId="0" quotePrefix="1" applyFont="1"/>
    <xf numFmtId="0" fontId="64" fillId="0" borderId="0" xfId="0" applyFont="1"/>
    <xf numFmtId="0" fontId="65" fillId="0" borderId="0" xfId="0" applyFont="1"/>
    <xf numFmtId="0" fontId="66" fillId="0" borderId="0" xfId="0" applyFont="1"/>
    <xf numFmtId="0" fontId="64" fillId="0" borderId="0" xfId="0" applyFont="1" applyAlignment="1">
      <alignment horizontal="left" wrapText="1"/>
    </xf>
    <xf numFmtId="0" fontId="66" fillId="0" borderId="0" xfId="0" applyFont="1" applyAlignment="1">
      <alignment horizontal="left" wrapText="1"/>
    </xf>
    <xf numFmtId="0" fontId="64" fillId="0" borderId="0" xfId="0" applyFont="1" applyAlignment="1">
      <alignment horizontal="center" wrapText="1"/>
    </xf>
    <xf numFmtId="0" fontId="64" fillId="0" borderId="0" xfId="0" applyFont="1" applyAlignment="1">
      <alignment wrapText="1"/>
    </xf>
    <xf numFmtId="0" fontId="63" fillId="0" borderId="0" xfId="0" applyFont="1" applyAlignment="1">
      <alignment vertical="center"/>
    </xf>
    <xf numFmtId="0" fontId="63" fillId="0" borderId="0" xfId="0" applyFont="1"/>
    <xf numFmtId="0" fontId="52" fillId="53" borderId="0" xfId="0" applyFont="1" applyFill="1" applyAlignment="1">
      <alignment horizontal="left" wrapText="1"/>
    </xf>
    <xf numFmtId="0" fontId="51" fillId="54" borderId="0" xfId="0" applyFont="1" applyFill="1" applyAlignment="1">
      <alignment horizontal="center" vertical="center" wrapText="1"/>
    </xf>
    <xf numFmtId="0" fontId="51" fillId="54" borderId="0" xfId="0" applyFont="1" applyFill="1" applyAlignment="1">
      <alignment wrapText="1"/>
    </xf>
    <xf numFmtId="0" fontId="54" fillId="54" borderId="0" xfId="0" applyFont="1" applyFill="1" applyAlignment="1">
      <alignment wrapText="1"/>
    </xf>
    <xf numFmtId="170" fontId="49" fillId="0" borderId="32" xfId="0" applyNumberFormat="1" applyFont="1" applyBorder="1" applyAlignment="1">
      <alignment horizontal="center" vertical="center"/>
    </xf>
    <xf numFmtId="0" fontId="49" fillId="54" borderId="32" xfId="0" applyFont="1" applyFill="1" applyBorder="1" applyAlignment="1">
      <alignment vertical="center"/>
    </xf>
    <xf numFmtId="3" fontId="51" fillId="0" borderId="32" xfId="0" applyNumberFormat="1" applyFont="1" applyBorder="1" applyAlignment="1">
      <alignment horizontal="right"/>
    </xf>
    <xf numFmtId="0" fontId="50" fillId="0" borderId="0" xfId="0" applyFont="1" applyAlignment="1">
      <alignment vertical="top"/>
    </xf>
    <xf numFmtId="0" fontId="52" fillId="53" borderId="50" xfId="0" applyFont="1" applyFill="1" applyBorder="1" applyAlignment="1">
      <alignment horizontal="center" vertical="center" wrapText="1"/>
    </xf>
    <xf numFmtId="0" fontId="49" fillId="0" borderId="51" xfId="0" applyFont="1" applyBorder="1"/>
    <xf numFmtId="164" fontId="49" fillId="7" borderId="52" xfId="0" applyNumberFormat="1" applyFont="1" applyFill="1" applyBorder="1"/>
    <xf numFmtId="172" fontId="49" fillId="0" borderId="32" xfId="0" applyNumberFormat="1" applyFont="1" applyBorder="1"/>
    <xf numFmtId="1" fontId="49" fillId="0" borderId="32" xfId="0" applyNumberFormat="1" applyFont="1" applyBorder="1"/>
    <xf numFmtId="0" fontId="61" fillId="0" borderId="0" xfId="11" applyFont="1" applyFill="1"/>
    <xf numFmtId="0" fontId="49" fillId="0" borderId="32" xfId="0" applyFont="1" applyBorder="1" applyAlignment="1">
      <alignment horizontal="left" wrapText="1" indent="4"/>
    </xf>
    <xf numFmtId="10" fontId="51" fillId="0" borderId="32" xfId="286" applyNumberFormat="1" applyFont="1" applyFill="1" applyBorder="1" applyAlignment="1">
      <alignment horizontal="right" vertical="center"/>
    </xf>
    <xf numFmtId="0" fontId="61" fillId="0" borderId="0" xfId="11" applyFont="1"/>
    <xf numFmtId="0" fontId="67" fillId="0" borderId="12" xfId="0" applyFont="1" applyBorder="1" applyAlignment="1">
      <alignment horizontal="left" vertical="center" wrapText="1"/>
    </xf>
    <xf numFmtId="4" fontId="49" fillId="0" borderId="0" xfId="0" applyNumberFormat="1" applyFont="1" applyAlignment="1">
      <alignment horizontal="right"/>
    </xf>
    <xf numFmtId="3" fontId="49" fillId="0" borderId="0" xfId="0" applyNumberFormat="1" applyFont="1" applyAlignment="1">
      <alignment horizontal="right"/>
    </xf>
    <xf numFmtId="174" fontId="69" fillId="0" borderId="0" xfId="303" applyNumberFormat="1" applyFont="1" applyAlignment="1" applyProtection="1">
      <alignment horizontal="right" vertical="center" wrapText="1"/>
      <protection locked="0"/>
    </xf>
    <xf numFmtId="173" fontId="49" fillId="0" borderId="0" xfId="0" applyNumberFormat="1" applyFont="1" applyAlignment="1">
      <alignment horizontal="right"/>
    </xf>
    <xf numFmtId="10" fontId="49" fillId="0" borderId="32" xfId="286" applyNumberFormat="1" applyFont="1" applyFill="1" applyBorder="1" applyAlignment="1">
      <alignment horizontal="right"/>
    </xf>
    <xf numFmtId="10" fontId="49" fillId="0" borderId="0" xfId="0" applyNumberFormat="1" applyFont="1"/>
    <xf numFmtId="10" fontId="51" fillId="0" borderId="32" xfId="286" applyNumberFormat="1" applyFont="1" applyFill="1" applyBorder="1" applyAlignment="1">
      <alignment horizontal="right"/>
    </xf>
    <xf numFmtId="40" fontId="69" fillId="0" borderId="0" xfId="303" applyNumberFormat="1" applyFont="1" applyAlignment="1" applyProtection="1">
      <alignment horizontal="right" vertical="center" wrapText="1"/>
      <protection locked="0"/>
    </xf>
    <xf numFmtId="175" fontId="69" fillId="0" borderId="0" xfId="303" applyNumberFormat="1" applyFont="1" applyAlignment="1" applyProtection="1">
      <alignment horizontal="right" vertical="center" wrapText="1"/>
      <protection locked="0"/>
    </xf>
    <xf numFmtId="3" fontId="49" fillId="0" borderId="32" xfId="0" applyNumberFormat="1" applyFont="1" applyBorder="1" applyAlignment="1">
      <alignment vertical="center" wrapText="1"/>
    </xf>
    <xf numFmtId="4" fontId="49" fillId="0" borderId="0" xfId="0" applyNumberFormat="1" applyFont="1"/>
    <xf numFmtId="40" fontId="69" fillId="0" borderId="0" xfId="330" applyNumberFormat="1" applyFont="1" applyAlignment="1" applyProtection="1">
      <alignment horizontal="center" vertical="center" wrapText="1"/>
      <protection locked="0"/>
    </xf>
    <xf numFmtId="40" fontId="69" fillId="0" borderId="0" xfId="331" applyNumberFormat="1" applyFont="1" applyAlignment="1" applyProtection="1">
      <alignment horizontal="right" vertical="top" wrapText="1"/>
      <protection locked="0"/>
    </xf>
    <xf numFmtId="176" fontId="70" fillId="0" borderId="0" xfId="331" applyNumberFormat="1" applyFont="1" applyAlignment="1">
      <alignment horizontal="left" vertical="center" wrapText="1"/>
    </xf>
    <xf numFmtId="49" fontId="69" fillId="0" borderId="0" xfId="332" applyNumberFormat="1" applyFont="1" applyAlignment="1" applyProtection="1">
      <alignment horizontal="right" vertical="top" wrapText="1"/>
      <protection locked="0"/>
    </xf>
    <xf numFmtId="176" fontId="69" fillId="0" borderId="0" xfId="332" applyNumberFormat="1" applyFont="1" applyAlignment="1">
      <alignment horizontal="center" vertical="center"/>
    </xf>
    <xf numFmtId="40" fontId="69" fillId="0" borderId="0" xfId="332" applyNumberFormat="1" applyFont="1" applyAlignment="1" applyProtection="1">
      <alignment horizontal="right" vertical="top" wrapText="1"/>
      <protection locked="0"/>
    </xf>
    <xf numFmtId="0" fontId="49" fillId="0" borderId="9" xfId="0" applyFont="1" applyBorder="1" applyAlignment="1">
      <alignment horizontal="left" vertical="center" wrapText="1"/>
    </xf>
    <xf numFmtId="0" fontId="49" fillId="0" borderId="0" xfId="0" applyFont="1" applyAlignment="1">
      <alignment horizontal="left" vertical="center" wrapText="1"/>
    </xf>
    <xf numFmtId="0" fontId="49" fillId="0" borderId="36"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49" fillId="0" borderId="28" xfId="0" applyFont="1" applyBorder="1" applyAlignment="1">
      <alignment horizontal="left" wrapText="1"/>
    </xf>
    <xf numFmtId="0" fontId="49" fillId="0" borderId="40" xfId="0" applyFont="1" applyBorder="1" applyAlignment="1">
      <alignment horizontal="left" wrapText="1"/>
    </xf>
    <xf numFmtId="0" fontId="49" fillId="0" borderId="41" xfId="0" applyFont="1" applyBorder="1" applyAlignment="1">
      <alignment horizontal="left" wrapText="1"/>
    </xf>
    <xf numFmtId="0" fontId="51" fillId="0" borderId="0" xfId="11" applyFont="1" applyFill="1" applyBorder="1" applyAlignment="1">
      <alignment horizontal="center" vertical="center"/>
    </xf>
    <xf numFmtId="0" fontId="55" fillId="54" borderId="0" xfId="0" applyFont="1" applyFill="1" applyAlignment="1">
      <alignment horizontal="center" vertical="center"/>
    </xf>
    <xf numFmtId="0" fontId="50" fillId="0" borderId="0" xfId="0" applyFont="1" applyAlignment="1">
      <alignment horizontal="left" vertical="center"/>
    </xf>
    <xf numFmtId="15" fontId="52" fillId="53" borderId="0" xfId="0" quotePrefix="1" applyNumberFormat="1" applyFont="1" applyFill="1" applyAlignment="1">
      <alignment horizontal="right" wrapText="1"/>
    </xf>
    <xf numFmtId="0" fontId="52" fillId="53" borderId="0" xfId="0" applyFont="1" applyFill="1" applyAlignment="1">
      <alignment horizontal="right" wrapText="1"/>
    </xf>
    <xf numFmtId="0" fontId="51" fillId="54" borderId="0" xfId="0" applyFont="1" applyFill="1" applyAlignment="1">
      <alignment horizontal="center" vertical="center"/>
    </xf>
    <xf numFmtId="0" fontId="55" fillId="54" borderId="0" xfId="0" applyFont="1" applyFill="1" applyAlignment="1">
      <alignment horizontal="center"/>
    </xf>
    <xf numFmtId="0" fontId="52" fillId="53" borderId="2" xfId="0" applyFont="1" applyFill="1" applyBorder="1" applyAlignment="1">
      <alignment horizontal="center" vertical="center" wrapText="1"/>
    </xf>
    <xf numFmtId="0" fontId="50" fillId="4" borderId="0" xfId="0" applyFont="1" applyFill="1" applyAlignment="1">
      <alignment horizontal="left" wrapText="1"/>
    </xf>
    <xf numFmtId="0" fontId="51" fillId="4" borderId="0" xfId="11" applyFont="1" applyFill="1" applyBorder="1" applyAlignment="1">
      <alignment horizontal="center" vertical="center"/>
    </xf>
    <xf numFmtId="15" fontId="52" fillId="53" borderId="0" xfId="0" applyNumberFormat="1" applyFont="1" applyFill="1" applyAlignment="1">
      <alignment horizontal="left" wrapText="1"/>
    </xf>
    <xf numFmtId="0" fontId="52" fillId="53" borderId="0" xfId="0" applyFont="1" applyFill="1" applyAlignment="1">
      <alignment horizontal="left" wrapText="1"/>
    </xf>
    <xf numFmtId="0" fontId="49" fillId="0" borderId="32" xfId="0" applyFont="1" applyBorder="1" applyAlignment="1">
      <alignment horizontal="center" vertical="center" wrapText="1"/>
    </xf>
    <xf numFmtId="0" fontId="55" fillId="54" borderId="32" xfId="0" applyFont="1" applyFill="1" applyBorder="1" applyAlignment="1">
      <alignment wrapText="1"/>
    </xf>
    <xf numFmtId="0" fontId="64" fillId="0" borderId="0" xfId="0" applyFont="1" applyAlignment="1">
      <alignment horizontal="left"/>
    </xf>
    <xf numFmtId="0" fontId="52" fillId="53" borderId="5"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 xfId="0" applyFont="1" applyFill="1" applyBorder="1" applyAlignment="1">
      <alignment horizontal="center" vertical="center"/>
    </xf>
    <xf numFmtId="0" fontId="50" fillId="0" borderId="0" xfId="0" applyFont="1" applyAlignment="1">
      <alignment horizontal="left" vertical="center" wrapText="1"/>
    </xf>
    <xf numFmtId="0" fontId="54" fillId="54" borderId="49" xfId="0" applyFont="1" applyFill="1" applyBorder="1" applyAlignment="1">
      <alignment horizontal="left"/>
    </xf>
    <xf numFmtId="0" fontId="52" fillId="53" borderId="4" xfId="0" applyFont="1" applyFill="1" applyBorder="1" applyAlignment="1">
      <alignment horizontal="center" vertical="center"/>
    </xf>
    <xf numFmtId="0" fontId="52" fillId="53" borderId="50" xfId="0" applyFont="1" applyFill="1" applyBorder="1" applyAlignment="1">
      <alignment horizontal="center" vertical="center" wrapText="1"/>
    </xf>
    <xf numFmtId="0" fontId="52" fillId="53" borderId="51" xfId="0" applyFont="1" applyFill="1" applyBorder="1" applyAlignment="1">
      <alignment horizontal="center" vertical="center" wrapText="1"/>
    </xf>
    <xf numFmtId="0" fontId="52" fillId="53" borderId="53" xfId="0" applyFont="1" applyFill="1" applyBorder="1" applyAlignment="1">
      <alignment horizontal="center" vertical="center" wrapText="1"/>
    </xf>
    <xf numFmtId="0" fontId="54" fillId="54" borderId="54" xfId="0" applyFont="1" applyFill="1" applyBorder="1" applyAlignment="1">
      <alignment horizontal="left"/>
    </xf>
  </cellXfs>
  <cellStyles count="333">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evitel 2" xfId="250" xr:uid="{504CF6B8-6233-4AE1-9997-B865133DCE88}"/>
    <cellStyle name="Bevitel_EU KM1" xfId="292" xr:uid="{2E9AD5E0-D3D7-4074-BC2D-B01945A4F13B}"/>
    <cellStyle name="Buena" xfId="113" xr:uid="{3F6DA54F-5E6B-4D38-9C86-2B5A93765410}"/>
    <cellStyle name="Calculation 2" xfId="114" xr:uid="{D3759C05-1E77-4C53-8AC7-8C2427BC1061}"/>
    <cellStyle name="Calculation 2 2" xfId="251" xr:uid="{24575DF2-3C94-4B37-8C63-20140F8AF7B0}"/>
    <cellStyle name="Calculation 2_EU KM1" xfId="293" xr:uid="{2F782EA3-B9D7-49CA-A80E-CDADE4C94836}"/>
    <cellStyle name="Cálculo" xfId="115" xr:uid="{EFAD1B91-556A-4F15-9E2C-38895565DB2C}"/>
    <cellStyle name="Cálculo 2" xfId="252" xr:uid="{08E4095A-32CB-4C16-98A6-9D5466349AA5}"/>
    <cellStyle name="Cálculo_EU KM1" xfId="294" xr:uid="{5A4498EA-DF6B-45C5-91A3-657F5DF2BCF4}"/>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ntrada 2" xfId="253" xr:uid="{8CD9A12E-C677-4D28-88F2-8D87E0250968}"/>
    <cellStyle name="Entrada_EU KM1" xfId="295" xr:uid="{10CCDA0C-92CC-4EB4-AB25-45650451283D}"/>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greyed 2" xfId="249" xr:uid="{74A8DFDE-596B-4A14-95BB-1B608D9032EE}"/>
    <cellStyle name="greyed_EU KM1" xfId="296" xr:uid="{22ABB1B5-A82C-4385-A6CA-E6C3E690B26A}"/>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eadingTable 2" xfId="248" xr:uid="{9B143D05-C550-4B94-9765-BD91B9CB1A4B}"/>
    <cellStyle name="highlightExposure" xfId="140" xr:uid="{11F510A3-D885-44F9-9FA9-A1244105CF3C}"/>
    <cellStyle name="highlightExposure 2" xfId="254" xr:uid="{B48A9469-929F-466A-8C40-4B82FF63CA2B}"/>
    <cellStyle name="highlightExposure_EU KM1" xfId="297" xr:uid="{12BE1731-FEFD-4F53-87C6-B28351CBCE72}"/>
    <cellStyle name="highlightText" xfId="141" xr:uid="{50C052A0-FF6F-4DBB-A5AA-1591FD01D295}"/>
    <cellStyle name="highlightText 2" xfId="255" xr:uid="{37FCB6F7-16B2-4172-B17D-7CACE81F1CBD}"/>
    <cellStyle name="Hipervínculo 2" xfId="142" xr:uid="{FE57D1D6-EE8E-4650-926F-FBBB43266EF1}"/>
    <cellStyle name="Hivatkozott cella" xfId="143" xr:uid="{FD37E554-6A6A-4F5F-B73D-A865FAA9F696}"/>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 2 2" xfId="256" xr:uid="{00E194D6-2163-495C-AA9C-BA9DEE546D73}"/>
    <cellStyle name="Input 2_EU KM1" xfId="298" xr:uid="{9DD8E5AF-97A3-4EFC-B672-5D1DCFFC834F}"/>
    <cellStyle name="inputExposure" xfId="148" xr:uid="{6D335BCE-9D14-4B82-89B3-02A2DE772361}"/>
    <cellStyle name="inputExposure 2" xfId="257" xr:uid="{D2CB9EC5-8458-428C-9A2B-4782430AB4A6}"/>
    <cellStyle name="inputExposure_EU KM1" xfId="299" xr:uid="{83439AE9-898D-4233-BA64-C40C6212BCC9}"/>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imenet 2" xfId="258" xr:uid="{21B5FE50-0DAA-4D6D-8E54-502AE3C5A36F}"/>
    <cellStyle name="Kimenet_EU KM1" xfId="300" xr:uid="{1541D398-8246-4823-8D19-C320584BDBD6}"/>
    <cellStyle name="Komma" xfId="8" builtinId="3"/>
    <cellStyle name="Komma 2" xfId="6" xr:uid="{571BFB7B-E9CD-4626-A91F-501DBDE73B44}"/>
    <cellStyle name="Komma 2 2" xfId="246" xr:uid="{9563DDB3-A536-4BD4-B07F-391741A1AF1B}"/>
    <cellStyle name="Lien hypertexte 2" xfId="158" xr:uid="{07BA1705-FD19-42C8-B217-F6C003D0E043}"/>
    <cellStyle name="Lien hypertexte 3" xfId="159" xr:uid="{C2C793CD-265A-45F1-82A6-D2C03B4E54B2}"/>
    <cellStyle name="Link" xfId="11" builtinId="8"/>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Millares 3 2 2" xfId="260" xr:uid="{05DDE4F8-E4A2-4622-8B05-8744A97574C2}"/>
    <cellStyle name="Millares 3 2_EU KM1" xfId="302" xr:uid="{7E0A214E-17C6-4B10-B043-C68BB695FB94}"/>
    <cellStyle name="Millares 3 3" xfId="259" xr:uid="{03D51472-CE93-44D4-9C2E-E5025B2EE064}"/>
    <cellStyle name="Millares 3_EU KM1" xfId="301" xr:uid="{D898427A-41E3-48E1-ABEA-784DB2B775BF}"/>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4 3" xfId="287" xr:uid="{E706F3BC-D523-430B-857F-B2018CAB4D11}"/>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_EU KM1" xfId="303" xr:uid="{4E6273AD-0AE0-4669-840D-2B8AFE64E46B}"/>
    <cellStyle name="Normal_EU KM2" xfId="330" xr:uid="{8AEE2B09-B12C-4B59-BE7E-051909239E76}"/>
    <cellStyle name="Normal_EU TLAC1" xfId="331" xr:uid="{BE7EBCCF-E0A2-4B64-BEC5-FC81DDF2EBDA}"/>
    <cellStyle name="Normal_EU TLAC3b" xfId="332" xr:uid="{50C6155D-016D-47B4-A667-4079DEFCCE51}"/>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ptionalExposure 2" xfId="247" xr:uid="{F533CD8F-BA20-440F-B576-92F5FAD35CC1}"/>
    <cellStyle name="Output 2" xfId="192" xr:uid="{47A03606-F822-4C7F-9162-C624FE026C54}"/>
    <cellStyle name="Output 2 2" xfId="261" xr:uid="{8400A901-C1A9-416F-94F9-38ACB7229093}"/>
    <cellStyle name="Output 2_EU KM1" xfId="304" xr:uid="{E7EE65A4-DE3D-498F-AD3B-7F75EDBC61A2}"/>
    <cellStyle name="Percent 2" xfId="193" xr:uid="{24B2A842-2FBB-4059-A262-4AA80F9EDCD9}"/>
    <cellStyle name="Porcentual 2" xfId="194" xr:uid="{F8C67236-F41D-49F8-ACAB-616ABC58BD2E}"/>
    <cellStyle name="Porcentual 2 2" xfId="195" xr:uid="{7325D172-5011-467C-807F-A3A01C43585E}"/>
    <cellStyle name="Procent" xfId="286" builtinId="5"/>
    <cellStyle name="Procent 2" xfId="7" xr:uid="{C9D7D6D8-9937-47E2-958C-A867BAD8D5FC}"/>
    <cellStyle name="Processing Cell" xfId="196" xr:uid="{C08C2A57-FC7F-48E0-BFC4-275832C7A878}"/>
    <cellStyle name="Processing Cell 2" xfId="262" xr:uid="{A64F986B-EBC0-405B-8F04-849419BE443E}"/>
    <cellStyle name="Processing Cell_EU KM1" xfId="305" xr:uid="{DE1B0AD8-BEEC-4B05-8CB1-65904EA62FB9}"/>
    <cellStyle name="Prozent 2" xfId="197" xr:uid="{51390B72-6186-40FA-9588-38838AA4139E}"/>
    <cellStyle name="Rossz" xfId="198" xr:uid="{8C77BD82-8719-45D0-8DB4-3B6A4A6ABC77}"/>
    <cellStyle name="Salida" xfId="199" xr:uid="{2D090E4D-46D7-436A-8757-2CCE25C331D5}"/>
    <cellStyle name="Salida 2" xfId="263" xr:uid="{5126F40F-BAAE-43FF-B282-0B8CB6AD02A3}"/>
    <cellStyle name="Salida_EU KM1" xfId="306" xr:uid="{559040EE-F6EC-43A0-B56C-C14BA042EAFD}"/>
    <cellStyle name="SAS FM Client calculated data cell (data entry table)" xfId="200" xr:uid="{4052D853-BB9B-4934-8119-59B252BD9EEA}"/>
    <cellStyle name="SAS FM Client calculated data cell (data entry table) 2" xfId="201" xr:uid="{CB2DEF16-4EFB-4671-A3FC-0ADBDA106D91}"/>
    <cellStyle name="SAS FM Client calculated data cell (data entry table) 2 2" xfId="265" xr:uid="{C009AC42-E2E6-47B2-AAE0-443EA474203A}"/>
    <cellStyle name="SAS FM Client calculated data cell (data entry table) 2_EU KM1" xfId="308" xr:uid="{F99E51EC-2AD6-4594-A75A-CAF0FD9FA97E}"/>
    <cellStyle name="SAS FM Client calculated data cell (data entry table) 3" xfId="264" xr:uid="{4476EA52-D4FF-47C0-816D-357BDB3B17B8}"/>
    <cellStyle name="SAS FM Client calculated data cell (data entry table)_EU KM1" xfId="307" xr:uid="{F2639EE4-A4A6-4E2F-8B0B-D3550FC48938}"/>
    <cellStyle name="SAS FM Client calculated data cell (read only table)" xfId="202" xr:uid="{5BED2E37-3315-46B3-9941-790338DC3095}"/>
    <cellStyle name="SAS FM Client calculated data cell (read only table) 2" xfId="203" xr:uid="{752DBD7F-BBB7-4F35-A7C8-31EEA912BAFD}"/>
    <cellStyle name="SAS FM Client calculated data cell (read only table) 2 2" xfId="267" xr:uid="{32C3D562-3D39-41B8-99C5-1125590F402A}"/>
    <cellStyle name="SAS FM Client calculated data cell (read only table) 2_EU KM1" xfId="310" xr:uid="{A45243F6-EA05-4CF5-9F00-E760E80BF208}"/>
    <cellStyle name="SAS FM Client calculated data cell (read only table) 3" xfId="266" xr:uid="{6C448B6C-9058-4AE7-AF51-A4F88B3EE190}"/>
    <cellStyle name="SAS FM Client calculated data cell (read only table)_EU KM1" xfId="309" xr:uid="{9D8A2D8C-283F-42EF-915E-D922801F8545}"/>
    <cellStyle name="SAS FM Column drillable header" xfId="204" xr:uid="{6980F94C-5570-4650-ADD8-604E628F7A23}"/>
    <cellStyle name="SAS FM Column header" xfId="205" xr:uid="{48A4868F-FCD5-4B19-A93F-365B423E6186}"/>
    <cellStyle name="SAS FM Drill path" xfId="206" xr:uid="{B62FB1E2-7308-4BE3-B01A-81B64D912FB7}"/>
    <cellStyle name="SAS FM Held member data cell" xfId="288" xr:uid="{4FC88A4C-88A6-44AF-A3CC-599DF0BB50DD}"/>
    <cellStyle name="SAS FM Invalid data cell" xfId="207" xr:uid="{849D724A-3809-4B10-869D-E172B3EA3BED}"/>
    <cellStyle name="SAS FM Invalid data cell 2" xfId="208" xr:uid="{6CC14E8A-BE36-4F3F-8090-6402D3A29B20}"/>
    <cellStyle name="SAS FM Invalid data cell 2 2" xfId="269" xr:uid="{49067528-4C8D-491E-A15A-2DAEEF3E99EB}"/>
    <cellStyle name="SAS FM Invalid data cell 2_EU KM1" xfId="312" xr:uid="{6CCDAC1F-5059-460A-81AA-974704112D5B}"/>
    <cellStyle name="SAS FM Invalid data cell 3" xfId="268" xr:uid="{18ACE9B6-038E-4DB6-96E8-0459FCCE3A6B}"/>
    <cellStyle name="SAS FM Invalid data cell_EU KM1" xfId="311" xr:uid="{23421686-4FB6-4BD3-A5C4-E6284B2870B3}"/>
    <cellStyle name="SAS FM No query data cell" xfId="209" xr:uid="{743DD71E-4F6E-4D6A-B0B8-A626A698547B}"/>
    <cellStyle name="SAS FM No query data cell 2" xfId="210" xr:uid="{6164CB1D-7871-4151-8784-92E04A862AEB}"/>
    <cellStyle name="SAS FM No query data cell 2 2" xfId="271" xr:uid="{6D6A20F7-AC25-48D7-993F-8087828B193A}"/>
    <cellStyle name="SAS FM No query data cell 2_EU KM1" xfId="314" xr:uid="{54325677-FD18-47AA-AF7D-3E48358AFB56}"/>
    <cellStyle name="SAS FM No query data cell 3" xfId="270" xr:uid="{EED6BFFB-7860-4373-8AE8-D7D73B4C8AE8}"/>
    <cellStyle name="SAS FM No query data cell_EU KM1" xfId="313" xr:uid="{5029B688-ED5B-4EB3-BE6A-82E3AD1815E8}"/>
    <cellStyle name="SAS FM Protected Holdable member data cell" xfId="289" xr:uid="{4783E00B-6A8B-4E4D-858F-3E0F8C978F7D}"/>
    <cellStyle name="SAS FM Protected member data cell" xfId="211" xr:uid="{B5E8C764-7DB0-4405-93B7-71840ED566B6}"/>
    <cellStyle name="SAS FM Protected member data cell 2" xfId="212" xr:uid="{E84BE85E-3739-46E0-A099-79EC3093AAD7}"/>
    <cellStyle name="SAS FM Protected member data cell 2 2" xfId="273" xr:uid="{4FAA82B2-A815-460E-9CBB-4BCCD9AE2EEB}"/>
    <cellStyle name="SAS FM Protected member data cell 2_EU KM1" xfId="316" xr:uid="{E1E22C82-8857-48B9-B4CE-CAC21F3A50E7}"/>
    <cellStyle name="SAS FM Protected member data cell 3" xfId="272" xr:uid="{814B10B6-DBC4-44BC-A4AE-F1622C3E537B}"/>
    <cellStyle name="SAS FM Protected member data cell_EU KM1" xfId="315" xr:uid="{DCCB83ED-3063-4426-9A42-121A0486227C}"/>
    <cellStyle name="SAS FM Read-only data cell (data entry table)" xfId="213" xr:uid="{300AA437-0923-444D-B3B4-85BA559B0919}"/>
    <cellStyle name="SAS FM Read-only data cell (data entry table) 2" xfId="214" xr:uid="{08C732E4-BE63-4655-8804-3B70860109E5}"/>
    <cellStyle name="SAS FM Read-only data cell (data entry table) 2 2" xfId="275" xr:uid="{878DB6DE-1962-40CD-BC8E-361FAD8C056C}"/>
    <cellStyle name="SAS FM Read-only data cell (data entry table) 2_EU KM1" xfId="318" xr:uid="{1DCAD2DC-E037-4795-87FB-86E2E3BEA519}"/>
    <cellStyle name="SAS FM Read-only data cell (data entry table) 3" xfId="274" xr:uid="{8A5B6004-2D09-4BAD-A50C-79AB3D03E86E}"/>
    <cellStyle name="SAS FM Read-only data cell (data entry table)_EU KM1" xfId="317" xr:uid="{8BBE0008-8D29-420B-B698-3CF108F0F897}"/>
    <cellStyle name="SAS FM Read-only data cell (read-only table)" xfId="215" xr:uid="{72775E19-03CF-4C45-8ED2-944C32A7D1B8}"/>
    <cellStyle name="SAS FM Read-only data cell (read-only table) 2" xfId="216" xr:uid="{8D01E711-079C-4E96-B9F4-2784D21BDB60}"/>
    <cellStyle name="SAS FM Read-only data cell (read-only table) 2 2" xfId="277" xr:uid="{EC67DF79-A26F-43C7-92AC-064CD7125A93}"/>
    <cellStyle name="SAS FM Read-only data cell (read-only table) 2_EU KM1" xfId="320" xr:uid="{15A078D7-85B4-4DA2-9B4B-103F52DF52A7}"/>
    <cellStyle name="SAS FM Read-only data cell (read-only table) 3" xfId="276" xr:uid="{DBCCE533-448C-4AFA-BD5C-6BC258320075}"/>
    <cellStyle name="SAS FM Read-only data cell (read-only table)_EU KM1" xfId="319" xr:uid="{D7ACED6F-26B1-43C1-9775-847BFB560488}"/>
    <cellStyle name="SAS FM Row drillable header" xfId="5" xr:uid="{6C94983A-365D-4D7B-8595-08C9FEFC8555}"/>
    <cellStyle name="SAS FM Row drillable header 2" xfId="245" xr:uid="{13A7360B-0F79-4A11-9029-FFB6FA1EED5C}"/>
    <cellStyle name="SAS FM Row drillable header_EU KM1" xfId="321" xr:uid="{E1BF68A2-B876-406A-9B11-FB93E5B9545C}"/>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Supplemented member data cell 2 2" xfId="279" xr:uid="{7FC6B0E4-38B4-4BD3-8182-12198C771CDE}"/>
    <cellStyle name="SAS FM Supplemented member data cell 2_EU KM1" xfId="323" xr:uid="{1E875BDA-EAA3-45BA-A4B8-E771771F22E9}"/>
    <cellStyle name="SAS FM Supplemented member data cell 3" xfId="278" xr:uid="{FA9516B2-A5AD-4077-B9D0-23DCA52D6865}"/>
    <cellStyle name="SAS FM Supplemented member data cell_EU KM1" xfId="322" xr:uid="{9BDC994A-AD8F-496F-BACE-D41EA2FA85C0}"/>
    <cellStyle name="SAS FM Total" xfId="290" xr:uid="{C1D7F09A-1C53-423D-8041-7E813F3D4E90}"/>
    <cellStyle name="SAS FM Visibility Protected member data cell" xfId="291" xr:uid="{32258767-2A0D-4760-AE0A-D51358495F01}"/>
    <cellStyle name="SAS FM Writeable data cell" xfId="221" xr:uid="{FF63C345-F0AF-45D3-BCF7-C12AB9775F2C}"/>
    <cellStyle name="SAS FM Writeable data cell 2" xfId="222" xr:uid="{BE98BC44-5B3E-4A6F-86AA-531E3DB2B1A4}"/>
    <cellStyle name="SAS FM Writeable data cell 2 2" xfId="281" xr:uid="{9707AEEE-C8EE-4B1F-B110-D628184DA50E}"/>
    <cellStyle name="SAS FM Writeable data cell 2_EU KM1" xfId="325" xr:uid="{6C76E0E0-460F-41E8-BD06-6B54F7E0F195}"/>
    <cellStyle name="SAS FM Writeable data cell 3" xfId="280" xr:uid="{59EB95D9-65E8-4C77-973A-67A34116834D}"/>
    <cellStyle name="SAS FM Writeable data cell_EU KM1" xfId="324" xr:uid="{23569DC6-CF05-49DB-8B01-E512852F88EB}"/>
    <cellStyle name="Semleges" xfId="223" xr:uid="{8729699A-9E52-415B-BBDB-C05D785BDB47}"/>
    <cellStyle name="showExposure" xfId="224" xr:uid="{D6F39989-93A8-4911-9C62-F1C9A0B50783}"/>
    <cellStyle name="showExposure 2" xfId="282" xr:uid="{402B257C-8E0A-4494-B5AA-6284F20377D6}"/>
    <cellStyle name="showExposure_EU KM1" xfId="326" xr:uid="{F667BC3C-3229-48BA-AF22-FF7289FB73F6}"/>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Számítás 2" xfId="283" xr:uid="{9C9273DB-DF35-4802-A68D-FEB9A2C0DACB}"/>
    <cellStyle name="Számítás_EU KM1" xfId="327" xr:uid="{A3C0016B-ED59-4B89-9D4B-1FBD8CAE75D4}"/>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Total 2 2" xfId="284" xr:uid="{AA84017D-24ED-4BB6-A823-2AA856960E0C}"/>
    <cellStyle name="Total 2_EU KM1" xfId="328" xr:uid="{3A188BC6-E449-4F9C-8EE9-204DB477BB7A}"/>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 name="Összesen 2" xfId="285" xr:uid="{F557E14F-8C2E-4168-BF58-308FFEFEB432}"/>
    <cellStyle name="Összesen_EU KM1" xfId="329" xr:uid="{945ED7BC-238F-4B56-A2E3-B9E116789C33}"/>
  </cellStyles>
  <dxfs count="0"/>
  <tableStyles count="0" defaultTableStyle="TableStyleMedium2" defaultPivotStyle="PivotStyleLight16"/>
  <colors>
    <mruColors>
      <color rgb="FFEDF0F0"/>
      <color rgb="FFDFEDEC"/>
      <color rgb="FF9A100D"/>
      <color rgb="FF497E79"/>
      <color rgb="FF2A4C48"/>
      <color rgb="FF020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21167</xdr:colOff>
      <xdr:row>40</xdr:row>
      <xdr:rowOff>63500</xdr:rowOff>
    </xdr:to>
    <xdr:pic>
      <xdr:nvPicPr>
        <xdr:cNvPr id="2" name="Billede 1">
          <a:extLst>
            <a:ext uri="{FF2B5EF4-FFF2-40B4-BE49-F238E27FC236}">
              <a16:creationId xmlns:a16="http://schemas.microsoft.com/office/drawing/2014/main" id="{008EF98E-4314-4F45-BAF4-E1D0EAC29764}"/>
            </a:ext>
          </a:extLst>
        </xdr:cNvPr>
        <xdr:cNvPicPr>
          <a:picLocks noChangeAspect="1"/>
        </xdr:cNvPicPr>
      </xdr:nvPicPr>
      <xdr:blipFill>
        <a:blip xmlns:r="http://schemas.openxmlformats.org/officeDocument/2006/relationships" r:embed="rId1"/>
        <a:stretch>
          <a:fillRect/>
        </a:stretch>
      </xdr:blipFill>
      <xdr:spPr>
        <a:xfrm>
          <a:off x="0" y="1"/>
          <a:ext cx="12657667" cy="7683499"/>
        </a:xfrm>
        <a:prstGeom prst="rect">
          <a:avLst/>
        </a:prstGeom>
      </xdr:spPr>
    </xdr:pic>
    <xdr:clientData/>
  </xdr:twoCellAnchor>
  <xdr:twoCellAnchor>
    <xdr:from>
      <xdr:col>2</xdr:col>
      <xdr:colOff>523875</xdr:colOff>
      <xdr:row>10</xdr:row>
      <xdr:rowOff>114301</xdr:rowOff>
    </xdr:from>
    <xdr:to>
      <xdr:col>16</xdr:col>
      <xdr:colOff>306387</xdr:colOff>
      <xdr:row>18</xdr:row>
      <xdr:rowOff>29841</xdr:rowOff>
    </xdr:to>
    <xdr:sp macro="" textlink="">
      <xdr:nvSpPr>
        <xdr:cNvPr id="3" name="Titel 4">
          <a:extLst>
            <a:ext uri="{FF2B5EF4-FFF2-40B4-BE49-F238E27FC236}">
              <a16:creationId xmlns:a16="http://schemas.microsoft.com/office/drawing/2014/main" id="{79345E6B-7954-4E84-A7B8-098E830A1071}"/>
            </a:ext>
          </a:extLst>
        </xdr:cNvPr>
        <xdr:cNvSpPr>
          <a:spLocks noGrp="1"/>
        </xdr:cNvSpPr>
      </xdr:nvSpPr>
      <xdr:spPr bwMode="auto">
        <a:xfrm>
          <a:off x="1743075" y="2019301"/>
          <a:ext cx="8316912" cy="14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noAutofit/>
        </a:bodyPr>
        <a:lstStyle>
          <a:lvl1pPr algn="ctr" rtl="0" eaLnBrk="1" fontAlgn="base" hangingPunct="1">
            <a:lnSpc>
              <a:spcPct val="100000"/>
            </a:lnSpc>
            <a:spcBef>
              <a:spcPct val="0"/>
            </a:spcBef>
            <a:spcAft>
              <a:spcPct val="0"/>
            </a:spcAft>
            <a:defRPr sz="3600" kern="1200" baseline="0">
              <a:solidFill>
                <a:schemeClr val="bg1"/>
              </a:solidFill>
              <a:latin typeface="+mj-lt"/>
              <a:ea typeface="+mj-ea"/>
              <a:cs typeface="+mj-cs"/>
            </a:defRPr>
          </a:lvl1pPr>
          <a:lvl2pPr algn="l" rtl="0" eaLnBrk="1" fontAlgn="base" hangingPunct="1">
            <a:spcBef>
              <a:spcPct val="0"/>
            </a:spcBef>
            <a:spcAft>
              <a:spcPct val="0"/>
            </a:spcAft>
            <a:defRPr sz="2400">
              <a:solidFill>
                <a:schemeClr val="tx1"/>
              </a:solidFill>
              <a:latin typeface="Klint LT Pro Medium" pitchFamily="34" charset="0"/>
            </a:defRPr>
          </a:lvl2pPr>
          <a:lvl3pPr algn="l" rtl="0" eaLnBrk="1" fontAlgn="base" hangingPunct="1">
            <a:spcBef>
              <a:spcPct val="0"/>
            </a:spcBef>
            <a:spcAft>
              <a:spcPct val="0"/>
            </a:spcAft>
            <a:defRPr sz="2400">
              <a:solidFill>
                <a:schemeClr val="tx1"/>
              </a:solidFill>
              <a:latin typeface="Klint LT Pro Medium" pitchFamily="34" charset="0"/>
            </a:defRPr>
          </a:lvl3pPr>
          <a:lvl4pPr algn="l" rtl="0" eaLnBrk="1" fontAlgn="base" hangingPunct="1">
            <a:spcBef>
              <a:spcPct val="0"/>
            </a:spcBef>
            <a:spcAft>
              <a:spcPct val="0"/>
            </a:spcAft>
            <a:defRPr sz="2400">
              <a:solidFill>
                <a:schemeClr val="tx1"/>
              </a:solidFill>
              <a:latin typeface="Klint LT Pro Medium" pitchFamily="34" charset="0"/>
            </a:defRPr>
          </a:lvl4pPr>
          <a:lvl5pPr algn="l" rtl="0" eaLnBrk="1" fontAlgn="base" hangingPunct="1">
            <a:spcBef>
              <a:spcPct val="0"/>
            </a:spcBef>
            <a:spcAft>
              <a:spcPct val="0"/>
            </a:spcAft>
            <a:defRPr sz="2400">
              <a:solidFill>
                <a:schemeClr val="tx1"/>
              </a:solidFill>
              <a:latin typeface="Klint LT Pro Medium" pitchFamily="34" charset="0"/>
            </a:defRPr>
          </a:lvl5pPr>
          <a:lvl6pPr marL="457200" algn="ctr" rtl="0" eaLnBrk="1" fontAlgn="base" hangingPunct="1">
            <a:spcBef>
              <a:spcPct val="0"/>
            </a:spcBef>
            <a:spcAft>
              <a:spcPct val="0"/>
            </a:spcAft>
            <a:defRPr sz="4400">
              <a:solidFill>
                <a:schemeClr val="tx1"/>
              </a:solidFill>
              <a:latin typeface="Calibri" pitchFamily="34" charset="0"/>
            </a:defRPr>
          </a:lvl6pPr>
          <a:lvl7pPr marL="914400" algn="ctr" rtl="0" eaLnBrk="1" fontAlgn="base" hangingPunct="1">
            <a:spcBef>
              <a:spcPct val="0"/>
            </a:spcBef>
            <a:spcAft>
              <a:spcPct val="0"/>
            </a:spcAft>
            <a:defRPr sz="4400">
              <a:solidFill>
                <a:schemeClr val="tx1"/>
              </a:solidFill>
              <a:latin typeface="Calibri" pitchFamily="34" charset="0"/>
            </a:defRPr>
          </a:lvl7pPr>
          <a:lvl8pPr marL="1371600" algn="ctr" rtl="0" eaLnBrk="1" fontAlgn="base" hangingPunct="1">
            <a:spcBef>
              <a:spcPct val="0"/>
            </a:spcBef>
            <a:spcAft>
              <a:spcPct val="0"/>
            </a:spcAft>
            <a:defRPr sz="4400">
              <a:solidFill>
                <a:schemeClr val="tx1"/>
              </a:solidFill>
              <a:latin typeface="Calibri" pitchFamily="34" charset="0"/>
            </a:defRPr>
          </a:lvl8pPr>
          <a:lvl9pPr marL="1828800" algn="ctr" rtl="0" eaLnBrk="1" fontAlgn="base" hangingPunct="1">
            <a:spcBef>
              <a:spcPct val="0"/>
            </a:spcBef>
            <a:spcAft>
              <a:spcPct val="0"/>
            </a:spcAft>
            <a:defRPr sz="4400">
              <a:solidFill>
                <a:schemeClr val="tx1"/>
              </a:solidFill>
              <a:latin typeface="Calibri" pitchFamily="34" charset="0"/>
            </a:defRPr>
          </a:lvl9pPr>
        </a:lstStyle>
        <a:p>
          <a:pPr eaLnBrk="1" hangingPunct="1"/>
          <a:r>
            <a:rPr lang="da-DK" altLang="da-DK">
              <a:latin typeface="Klint LT Pro Medium" panose="020D0603020204080204" pitchFamily="34" charset="0"/>
            </a:rPr>
            <a:t>Søjle</a:t>
          </a:r>
          <a:r>
            <a:rPr lang="da-DK" altLang="da-DK" baseline="0">
              <a:latin typeface="Klint LT Pro Medium" panose="020D0603020204080204" pitchFamily="34" charset="0"/>
            </a:rPr>
            <a:t> III oplysningsforpligelse </a:t>
          </a:r>
        </a:p>
        <a:p>
          <a:pPr eaLnBrk="1" hangingPunct="1"/>
          <a:r>
            <a:rPr lang="da-DK" altLang="da-DK" baseline="0">
              <a:latin typeface="Klint LT Pro Medium" panose="020D0603020204080204" pitchFamily="34" charset="0"/>
            </a:rPr>
            <a:t>for 2024</a:t>
          </a:r>
          <a:endParaRPr lang="da-DK" altLang="da-DK">
            <a:latin typeface="Klint LT Pro Medium" panose="020D060302020408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01F2-41F9-4769-8017-50FC18F3D8C5}">
  <sheetPr>
    <tabColor rgb="FF9A100D"/>
    <pageSetUpPr fitToPage="1"/>
  </sheetPr>
  <dimension ref="A1"/>
  <sheetViews>
    <sheetView showGridLines="0" tabSelected="1" zoomScale="90" zoomScaleNormal="90" workbookViewId="0">
      <selection activeCell="A42" sqref="A42"/>
    </sheetView>
  </sheetViews>
  <sheetFormatPr defaultRowHeight="15" x14ac:dyDescent="0.25"/>
  <cols>
    <col min="21" max="21" width="5.42578125" customWidth="1"/>
  </cols>
  <sheetData/>
  <pageMargins left="0.7" right="0.7" top="0.75" bottom="0.75" header="0.3" footer="0.3"/>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8CA8-62F9-4C01-8F71-19C8AA8F2547}">
  <sheetPr>
    <tabColor theme="0" tint="-0.14999847407452621"/>
    <pageSetUpPr fitToPage="1"/>
  </sheetPr>
  <dimension ref="B1:H8"/>
  <sheetViews>
    <sheetView showGridLines="0" zoomScale="90" zoomScaleNormal="90" workbookViewId="0">
      <selection activeCell="I19" sqref="I19"/>
    </sheetView>
  </sheetViews>
  <sheetFormatPr defaultColWidth="9.140625"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8" ht="16.5" customHeight="1" x14ac:dyDescent="0.3"/>
    <row r="2" spans="2:8" ht="18.75" customHeight="1" x14ac:dyDescent="0.3">
      <c r="B2" s="6" t="s">
        <v>330</v>
      </c>
      <c r="C2" s="6"/>
      <c r="D2" s="6"/>
      <c r="E2" s="6"/>
      <c r="G2" s="209"/>
      <c r="H2" s="209"/>
    </row>
    <row r="3" spans="2:8" ht="16.5" customHeight="1" x14ac:dyDescent="0.3">
      <c r="G3" s="209"/>
      <c r="H3" s="209"/>
    </row>
    <row r="4" spans="2:8" ht="31.5" x14ac:dyDescent="0.3">
      <c r="B4" s="88">
        <f>+Erklæring!C2</f>
        <v>45657</v>
      </c>
      <c r="C4" s="89"/>
      <c r="D4" s="90"/>
      <c r="E4" s="91" t="s">
        <v>352</v>
      </c>
      <c r="G4" s="139" t="s">
        <v>349</v>
      </c>
    </row>
    <row r="5" spans="2:8" ht="48.75" customHeight="1" x14ac:dyDescent="0.3">
      <c r="B5" s="7" t="s">
        <v>316</v>
      </c>
      <c r="C5" s="8" t="s">
        <v>292</v>
      </c>
      <c r="D5" s="9" t="s">
        <v>319</v>
      </c>
      <c r="E5" s="9" t="s">
        <v>552</v>
      </c>
    </row>
    <row r="6" spans="2:8" ht="47.25" x14ac:dyDescent="0.3">
      <c r="B6" s="7" t="s">
        <v>317</v>
      </c>
      <c r="C6" s="8" t="s">
        <v>314</v>
      </c>
      <c r="D6" s="9" t="s">
        <v>320</v>
      </c>
      <c r="E6" s="182" t="s">
        <v>388</v>
      </c>
    </row>
    <row r="7" spans="2:8" ht="48.75" customHeight="1" x14ac:dyDescent="0.3">
      <c r="B7" s="7" t="s">
        <v>318</v>
      </c>
      <c r="C7" s="8" t="s">
        <v>315</v>
      </c>
      <c r="D7" s="9" t="s">
        <v>321</v>
      </c>
      <c r="E7" s="182" t="s">
        <v>351</v>
      </c>
    </row>
    <row r="8" spans="2:8" x14ac:dyDescent="0.3">
      <c r="B8" s="10"/>
      <c r="C8" s="11"/>
      <c r="D8" s="12"/>
      <c r="E8" s="12"/>
    </row>
  </sheetData>
  <mergeCells count="1">
    <mergeCell ref="G2:H3"/>
  </mergeCells>
  <hyperlinks>
    <hyperlink ref="G4" location="Indhold!A1" display="Retur til indhold" xr:uid="{736F566D-0DCA-4CED-9606-DAE65EF190E6}"/>
  </hyperlinks>
  <pageMargins left="0.7" right="0.7" top="0.75" bottom="0.75" header="0.3" footer="0.3"/>
  <pageSetup paperSize="9" scale="80"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sheetPr>
    <tabColor rgb="FFEDF0F0"/>
    <pageSetUpPr fitToPage="1"/>
  </sheetPr>
  <dimension ref="B1:M123"/>
  <sheetViews>
    <sheetView showGridLines="0" topLeftCell="A113" zoomScaleNormal="100" workbookViewId="0">
      <selection activeCell="D92" sqref="D92"/>
    </sheetView>
  </sheetViews>
  <sheetFormatPr defaultColWidth="9.140625" defaultRowHeight="15.75" x14ac:dyDescent="0.3"/>
  <cols>
    <col min="1" max="1" width="9.140625" style="5"/>
    <col min="2" max="2" width="9.140625" style="15" customWidth="1"/>
    <col min="3" max="3" width="94.85546875" style="5" customWidth="1"/>
    <col min="4" max="4" width="17.5703125" style="16" customWidth="1"/>
    <col min="5" max="5" width="25.42578125" style="16" customWidth="1"/>
    <col min="6" max="6" width="9.140625" style="5"/>
    <col min="7" max="7" width="16.7109375" style="5" customWidth="1"/>
    <col min="8" max="9" width="9.140625" style="5"/>
    <col min="10" max="10" width="12.85546875" style="5" bestFit="1" customWidth="1"/>
    <col min="11" max="16384" width="9.140625" style="5"/>
  </cols>
  <sheetData>
    <row r="1" spans="2:13" ht="16.5" customHeight="1" x14ac:dyDescent="0.3"/>
    <row r="2" spans="2:13" ht="19.5" customHeight="1" x14ac:dyDescent="0.35">
      <c r="B2" s="6" t="s">
        <v>166</v>
      </c>
      <c r="C2" s="17"/>
      <c r="G2" s="209"/>
      <c r="H2" s="209"/>
    </row>
    <row r="3" spans="2:13" ht="16.5" customHeight="1" x14ac:dyDescent="0.3">
      <c r="B3" s="5"/>
      <c r="D3" s="18"/>
      <c r="E3" s="18"/>
      <c r="G3" s="209"/>
      <c r="H3" s="209"/>
    </row>
    <row r="4" spans="2:13" ht="76.900000000000006" customHeight="1" x14ac:dyDescent="0.3">
      <c r="B4" s="89" t="s">
        <v>337</v>
      </c>
      <c r="C4" s="92"/>
      <c r="D4" s="93">
        <f>+Erklæring!C2</f>
        <v>45657</v>
      </c>
      <c r="E4" s="94" t="s">
        <v>165</v>
      </c>
    </row>
    <row r="5" spans="2:13" ht="15.75" customHeight="1" x14ac:dyDescent="0.3">
      <c r="B5" s="103" t="s">
        <v>69</v>
      </c>
      <c r="C5" s="104"/>
      <c r="D5" s="105"/>
      <c r="E5" s="105"/>
      <c r="G5" s="139" t="s">
        <v>349</v>
      </c>
    </row>
    <row r="6" spans="2:13" ht="16.5" customHeight="1" x14ac:dyDescent="0.3">
      <c r="B6" s="24">
        <v>1</v>
      </c>
      <c r="C6" s="25" t="s">
        <v>59</v>
      </c>
      <c r="D6" s="26">
        <v>1557960</v>
      </c>
      <c r="E6" s="27" t="s">
        <v>48</v>
      </c>
    </row>
    <row r="7" spans="2:13" x14ac:dyDescent="0.3">
      <c r="B7" s="28"/>
      <c r="C7" s="29" t="s">
        <v>60</v>
      </c>
      <c r="D7" s="26" t="s">
        <v>58</v>
      </c>
      <c r="E7" s="27"/>
    </row>
    <row r="8" spans="2:13" x14ac:dyDescent="0.3">
      <c r="B8" s="28"/>
      <c r="C8" s="29" t="s">
        <v>61</v>
      </c>
      <c r="D8" s="26" t="s">
        <v>58</v>
      </c>
      <c r="E8" s="27"/>
    </row>
    <row r="9" spans="2:13" x14ac:dyDescent="0.3">
      <c r="B9" s="28"/>
      <c r="C9" s="29" t="s">
        <v>62</v>
      </c>
      <c r="D9" s="26" t="s">
        <v>58</v>
      </c>
      <c r="E9" s="27"/>
    </row>
    <row r="10" spans="2:13" x14ac:dyDescent="0.3">
      <c r="B10" s="24">
        <v>2</v>
      </c>
      <c r="C10" s="25" t="s">
        <v>63</v>
      </c>
      <c r="D10" s="26">
        <v>4620908</v>
      </c>
      <c r="E10" s="27" t="s">
        <v>49</v>
      </c>
    </row>
    <row r="11" spans="2:13" x14ac:dyDescent="0.3">
      <c r="B11" s="24">
        <v>3</v>
      </c>
      <c r="C11" s="25" t="s">
        <v>64</v>
      </c>
      <c r="D11" s="26">
        <f>3183+155006</f>
        <v>158189</v>
      </c>
      <c r="E11" s="27" t="s">
        <v>50</v>
      </c>
    </row>
    <row r="12" spans="2:13" x14ac:dyDescent="0.3">
      <c r="B12" s="24" t="s">
        <v>6</v>
      </c>
      <c r="C12" s="25" t="s">
        <v>65</v>
      </c>
      <c r="D12" s="26" t="s">
        <v>58</v>
      </c>
      <c r="E12" s="27"/>
      <c r="M12" s="19"/>
    </row>
    <row r="13" spans="2:13" ht="33" customHeight="1" x14ac:dyDescent="0.3">
      <c r="B13" s="24">
        <v>4</v>
      </c>
      <c r="C13" s="30" t="s">
        <v>66</v>
      </c>
      <c r="D13" s="26" t="s">
        <v>58</v>
      </c>
      <c r="E13" s="27"/>
    </row>
    <row r="14" spans="2:13" x14ac:dyDescent="0.3">
      <c r="B14" s="24">
        <v>5</v>
      </c>
      <c r="C14" s="30" t="s">
        <v>67</v>
      </c>
      <c r="D14" s="26" t="s">
        <v>58</v>
      </c>
      <c r="E14" s="27"/>
    </row>
    <row r="15" spans="2:13" x14ac:dyDescent="0.3">
      <c r="B15" s="24" t="s">
        <v>0</v>
      </c>
      <c r="C15" s="30" t="s">
        <v>68</v>
      </c>
      <c r="D15" s="26">
        <f>749258-54179</f>
        <v>695079</v>
      </c>
      <c r="E15" s="27" t="s">
        <v>51</v>
      </c>
    </row>
    <row r="16" spans="2:13" x14ac:dyDescent="0.3">
      <c r="B16" s="28">
        <v>6</v>
      </c>
      <c r="C16" s="31" t="s">
        <v>70</v>
      </c>
      <c r="D16" s="26">
        <f>SUM(D6:D15)</f>
        <v>7032136</v>
      </c>
      <c r="E16" s="27"/>
    </row>
    <row r="17" spans="2:5" x14ac:dyDescent="0.3">
      <c r="B17" s="106" t="s">
        <v>71</v>
      </c>
      <c r="C17" s="104"/>
      <c r="D17" s="105"/>
      <c r="E17" s="105"/>
    </row>
    <row r="18" spans="2:5" x14ac:dyDescent="0.3">
      <c r="B18" s="32">
        <v>7</v>
      </c>
      <c r="C18" s="33" t="s">
        <v>72</v>
      </c>
      <c r="D18" s="26">
        <v>-13142</v>
      </c>
      <c r="E18" s="34"/>
    </row>
    <row r="19" spans="2:5" x14ac:dyDescent="0.3">
      <c r="B19" s="32">
        <v>8</v>
      </c>
      <c r="C19" s="33" t="s">
        <v>73</v>
      </c>
      <c r="D19" s="26">
        <v>-25379</v>
      </c>
      <c r="E19" s="27" t="s">
        <v>52</v>
      </c>
    </row>
    <row r="20" spans="2:5" x14ac:dyDescent="0.3">
      <c r="B20" s="32">
        <v>9</v>
      </c>
      <c r="C20" s="33" t="s">
        <v>74</v>
      </c>
      <c r="D20" s="26" t="s">
        <v>58</v>
      </c>
      <c r="E20" s="27"/>
    </row>
    <row r="21" spans="2:5" ht="47.25" x14ac:dyDescent="0.3">
      <c r="B21" s="32">
        <v>10</v>
      </c>
      <c r="C21" s="35" t="s">
        <v>75</v>
      </c>
      <c r="D21" s="26" t="s">
        <v>58</v>
      </c>
      <c r="E21" s="27"/>
    </row>
    <row r="22" spans="2:5" ht="33.75" customHeight="1" x14ac:dyDescent="0.3">
      <c r="B22" s="32">
        <v>11</v>
      </c>
      <c r="C22" s="35" t="s">
        <v>76</v>
      </c>
      <c r="D22" s="26" t="s">
        <v>58</v>
      </c>
      <c r="E22" s="27"/>
    </row>
    <row r="23" spans="2:5" x14ac:dyDescent="0.3">
      <c r="B23" s="32">
        <v>12</v>
      </c>
      <c r="C23" s="33" t="s">
        <v>77</v>
      </c>
      <c r="D23" s="26" t="s">
        <v>58</v>
      </c>
      <c r="E23" s="27"/>
    </row>
    <row r="24" spans="2:5" x14ac:dyDescent="0.3">
      <c r="B24" s="32">
        <v>13</v>
      </c>
      <c r="C24" s="33" t="s">
        <v>78</v>
      </c>
      <c r="D24" s="26" t="s">
        <v>58</v>
      </c>
      <c r="E24" s="27"/>
    </row>
    <row r="25" spans="2:5" ht="31.5" x14ac:dyDescent="0.3">
      <c r="B25" s="32">
        <v>14</v>
      </c>
      <c r="C25" s="35" t="s">
        <v>79</v>
      </c>
      <c r="D25" s="26" t="s">
        <v>58</v>
      </c>
      <c r="E25" s="27"/>
    </row>
    <row r="26" spans="2:5" x14ac:dyDescent="0.3">
      <c r="B26" s="32">
        <v>15</v>
      </c>
      <c r="C26" s="33" t="s">
        <v>80</v>
      </c>
      <c r="D26" s="26" t="s">
        <v>58</v>
      </c>
      <c r="E26" s="27"/>
    </row>
    <row r="27" spans="2:5" ht="31.5" x14ac:dyDescent="0.3">
      <c r="B27" s="32">
        <v>16</v>
      </c>
      <c r="C27" s="35" t="s">
        <v>81</v>
      </c>
      <c r="D27" s="26" t="s">
        <v>58</v>
      </c>
      <c r="E27" s="27"/>
    </row>
    <row r="28" spans="2:5" ht="51.75" customHeight="1" x14ac:dyDescent="0.3">
      <c r="B28" s="32">
        <v>17</v>
      </c>
      <c r="C28" s="35" t="s">
        <v>82</v>
      </c>
      <c r="D28" s="26" t="s">
        <v>58</v>
      </c>
      <c r="E28" s="27"/>
    </row>
    <row r="29" spans="2:5" ht="63" x14ac:dyDescent="0.3">
      <c r="B29" s="32">
        <v>18</v>
      </c>
      <c r="C29" s="35" t="s">
        <v>83</v>
      </c>
      <c r="D29" s="26">
        <v>-443634</v>
      </c>
      <c r="E29" s="36"/>
    </row>
    <row r="30" spans="2:5" ht="66" customHeight="1" x14ac:dyDescent="0.3">
      <c r="B30" s="32">
        <v>19</v>
      </c>
      <c r="C30" s="35" t="s">
        <v>84</v>
      </c>
      <c r="D30" s="26" t="s">
        <v>58</v>
      </c>
      <c r="E30" s="36"/>
    </row>
    <row r="31" spans="2:5" x14ac:dyDescent="0.3">
      <c r="B31" s="32">
        <v>20</v>
      </c>
      <c r="C31" s="33" t="s">
        <v>74</v>
      </c>
      <c r="D31" s="26" t="s">
        <v>58</v>
      </c>
      <c r="E31" s="34"/>
    </row>
    <row r="32" spans="2:5" ht="31.5" x14ac:dyDescent="0.3">
      <c r="B32" s="32" t="s">
        <v>3</v>
      </c>
      <c r="C32" s="35" t="s">
        <v>85</v>
      </c>
      <c r="D32" s="26" t="s">
        <v>58</v>
      </c>
      <c r="E32" s="27"/>
    </row>
    <row r="33" spans="2:5" x14ac:dyDescent="0.3">
      <c r="B33" s="32" t="s">
        <v>4</v>
      </c>
      <c r="C33" s="37" t="s">
        <v>86</v>
      </c>
      <c r="D33" s="26" t="s">
        <v>58</v>
      </c>
      <c r="E33" s="34"/>
    </row>
    <row r="34" spans="2:5" x14ac:dyDescent="0.3">
      <c r="B34" s="32" t="s">
        <v>5</v>
      </c>
      <c r="C34" s="29" t="s">
        <v>87</v>
      </c>
      <c r="D34" s="26" t="s">
        <v>58</v>
      </c>
      <c r="E34" s="36"/>
    </row>
    <row r="35" spans="2:5" x14ac:dyDescent="0.3">
      <c r="B35" s="32" t="s">
        <v>7</v>
      </c>
      <c r="C35" s="37" t="s">
        <v>88</v>
      </c>
      <c r="D35" s="26" t="s">
        <v>58</v>
      </c>
      <c r="E35" s="34"/>
    </row>
    <row r="36" spans="2:5" ht="47.25" x14ac:dyDescent="0.3">
      <c r="B36" s="32">
        <v>21</v>
      </c>
      <c r="C36" s="35" t="s">
        <v>89</v>
      </c>
      <c r="D36" s="26" t="s">
        <v>58</v>
      </c>
      <c r="E36" s="38"/>
    </row>
    <row r="37" spans="2:5" x14ac:dyDescent="0.3">
      <c r="B37" s="32">
        <v>22</v>
      </c>
      <c r="C37" s="33" t="s">
        <v>90</v>
      </c>
      <c r="D37" s="26" t="s">
        <v>58</v>
      </c>
      <c r="E37" s="34"/>
    </row>
    <row r="38" spans="2:5" ht="47.25" customHeight="1" x14ac:dyDescent="0.3">
      <c r="B38" s="32">
        <v>23</v>
      </c>
      <c r="C38" s="179" t="s">
        <v>545</v>
      </c>
      <c r="D38" s="26" t="s">
        <v>58</v>
      </c>
      <c r="E38" s="38"/>
    </row>
    <row r="39" spans="2:5" x14ac:dyDescent="0.3">
      <c r="B39" s="32">
        <v>24</v>
      </c>
      <c r="C39" s="33" t="s">
        <v>74</v>
      </c>
      <c r="D39" s="26" t="s">
        <v>58</v>
      </c>
      <c r="E39" s="34"/>
    </row>
    <row r="40" spans="2:5" x14ac:dyDescent="0.3">
      <c r="B40" s="32">
        <v>25</v>
      </c>
      <c r="C40" s="29" t="s">
        <v>91</v>
      </c>
      <c r="D40" s="26" t="s">
        <v>58</v>
      </c>
      <c r="E40" s="38"/>
    </row>
    <row r="41" spans="2:5" x14ac:dyDescent="0.3">
      <c r="B41" s="32" t="s">
        <v>8</v>
      </c>
      <c r="C41" s="33" t="s">
        <v>92</v>
      </c>
      <c r="D41" s="26" t="s">
        <v>58</v>
      </c>
      <c r="E41" s="34"/>
    </row>
    <row r="42" spans="2:5" ht="66" customHeight="1" x14ac:dyDescent="0.3">
      <c r="B42" s="32" t="s">
        <v>9</v>
      </c>
      <c r="C42" s="35" t="s">
        <v>93</v>
      </c>
      <c r="D42" s="26" t="s">
        <v>58</v>
      </c>
      <c r="E42" s="34"/>
    </row>
    <row r="43" spans="2:5" x14ac:dyDescent="0.3">
      <c r="B43" s="32">
        <v>26</v>
      </c>
      <c r="C43" s="35" t="s">
        <v>74</v>
      </c>
      <c r="D43" s="26" t="s">
        <v>58</v>
      </c>
      <c r="E43" s="34"/>
    </row>
    <row r="44" spans="2:5" ht="31.5" x14ac:dyDescent="0.3">
      <c r="B44" s="32">
        <v>27</v>
      </c>
      <c r="C44" s="35" t="s">
        <v>94</v>
      </c>
      <c r="D44" s="26" t="s">
        <v>58</v>
      </c>
      <c r="E44" s="34"/>
    </row>
    <row r="45" spans="2:5" x14ac:dyDescent="0.3">
      <c r="B45" s="32" t="s">
        <v>10</v>
      </c>
      <c r="C45" s="35" t="s">
        <v>95</v>
      </c>
      <c r="D45" s="26">
        <f>9983-120329</f>
        <v>-110346</v>
      </c>
      <c r="E45" s="27"/>
    </row>
    <row r="46" spans="2:5" x14ac:dyDescent="0.3">
      <c r="B46" s="40">
        <v>28</v>
      </c>
      <c r="C46" s="41" t="s">
        <v>96</v>
      </c>
      <c r="D46" s="26">
        <f>SUM(D18:D45)</f>
        <v>-592501</v>
      </c>
      <c r="E46" s="27"/>
    </row>
    <row r="47" spans="2:5" x14ac:dyDescent="0.3">
      <c r="B47" s="40">
        <v>29</v>
      </c>
      <c r="C47" s="42" t="s">
        <v>97</v>
      </c>
      <c r="D47" s="26">
        <f>+D16+D46</f>
        <v>6439635</v>
      </c>
      <c r="E47" s="34"/>
    </row>
    <row r="48" spans="2:5" x14ac:dyDescent="0.3">
      <c r="B48" s="106" t="s">
        <v>98</v>
      </c>
      <c r="C48" s="104"/>
      <c r="D48" s="107"/>
      <c r="E48" s="105"/>
    </row>
    <row r="49" spans="2:5" x14ac:dyDescent="0.3">
      <c r="B49" s="32">
        <v>30</v>
      </c>
      <c r="C49" s="33" t="s">
        <v>99</v>
      </c>
      <c r="D49" s="43">
        <v>99775</v>
      </c>
      <c r="E49" s="27" t="s">
        <v>53</v>
      </c>
    </row>
    <row r="50" spans="2:5" x14ac:dyDescent="0.3">
      <c r="B50" s="32">
        <v>31</v>
      </c>
      <c r="C50" s="37" t="s">
        <v>100</v>
      </c>
      <c r="D50" s="43" t="s">
        <v>58</v>
      </c>
      <c r="E50" s="27"/>
    </row>
    <row r="51" spans="2:5" x14ac:dyDescent="0.3">
      <c r="B51" s="32">
        <v>32</v>
      </c>
      <c r="C51" s="37" t="s">
        <v>101</v>
      </c>
      <c r="D51" s="43" t="s">
        <v>58</v>
      </c>
      <c r="E51" s="27"/>
    </row>
    <row r="52" spans="2:5" ht="31.5" x14ac:dyDescent="0.3">
      <c r="B52" s="32">
        <v>33</v>
      </c>
      <c r="C52" s="35" t="s">
        <v>102</v>
      </c>
      <c r="D52" s="43" t="s">
        <v>58</v>
      </c>
      <c r="E52" s="27"/>
    </row>
    <row r="53" spans="2:5" ht="33" customHeight="1" x14ac:dyDescent="0.3">
      <c r="B53" s="32" t="s">
        <v>11</v>
      </c>
      <c r="C53" s="35" t="s">
        <v>103</v>
      </c>
      <c r="D53" s="43" t="s">
        <v>58</v>
      </c>
      <c r="E53" s="27"/>
    </row>
    <row r="54" spans="2:5" ht="36.75" customHeight="1" x14ac:dyDescent="0.3">
      <c r="B54" s="32" t="s">
        <v>12</v>
      </c>
      <c r="C54" s="35" t="s">
        <v>104</v>
      </c>
      <c r="D54" s="43" t="s">
        <v>58</v>
      </c>
      <c r="E54" s="27"/>
    </row>
    <row r="55" spans="2:5" ht="33" customHeight="1" x14ac:dyDescent="0.3">
      <c r="B55" s="32">
        <v>34</v>
      </c>
      <c r="C55" s="35" t="s">
        <v>105</v>
      </c>
      <c r="D55" s="43" t="s">
        <v>58</v>
      </c>
      <c r="E55" s="27"/>
    </row>
    <row r="56" spans="2:5" x14ac:dyDescent="0.3">
      <c r="B56" s="32">
        <v>35</v>
      </c>
      <c r="C56" s="37" t="s">
        <v>106</v>
      </c>
      <c r="D56" s="43" t="s">
        <v>58</v>
      </c>
      <c r="E56" s="27"/>
    </row>
    <row r="57" spans="2:5" x14ac:dyDescent="0.3">
      <c r="B57" s="40">
        <v>36</v>
      </c>
      <c r="C57" s="42" t="s">
        <v>107</v>
      </c>
      <c r="D57" s="43">
        <v>99775</v>
      </c>
      <c r="E57" s="27"/>
    </row>
    <row r="58" spans="2:5" x14ac:dyDescent="0.3">
      <c r="B58" s="106" t="s">
        <v>108</v>
      </c>
      <c r="C58" s="104"/>
      <c r="D58" s="107"/>
      <c r="E58" s="105"/>
    </row>
    <row r="59" spans="2:5" ht="31.5" x14ac:dyDescent="0.3">
      <c r="B59" s="32">
        <v>37</v>
      </c>
      <c r="C59" s="35" t="s">
        <v>109</v>
      </c>
      <c r="D59" s="26">
        <v>-68</v>
      </c>
      <c r="E59" s="36"/>
    </row>
    <row r="60" spans="2:5" ht="49.5" customHeight="1" x14ac:dyDescent="0.3">
      <c r="B60" s="32">
        <v>38</v>
      </c>
      <c r="C60" s="35" t="s">
        <v>110</v>
      </c>
      <c r="D60" s="26" t="s">
        <v>58</v>
      </c>
      <c r="E60" s="27"/>
    </row>
    <row r="61" spans="2:5" ht="47.25" x14ac:dyDescent="0.3">
      <c r="B61" s="32">
        <v>39</v>
      </c>
      <c r="C61" s="35" t="s">
        <v>111</v>
      </c>
      <c r="D61" s="26" t="s">
        <v>58</v>
      </c>
      <c r="E61" s="27"/>
    </row>
    <row r="62" spans="2:5" ht="47.25" x14ac:dyDescent="0.3">
      <c r="B62" s="32">
        <v>40</v>
      </c>
      <c r="C62" s="35" t="s">
        <v>112</v>
      </c>
      <c r="D62" s="26" t="s">
        <v>58</v>
      </c>
      <c r="E62" s="27"/>
    </row>
    <row r="63" spans="2:5" ht="17.25" customHeight="1" x14ac:dyDescent="0.3">
      <c r="B63" s="32">
        <v>41</v>
      </c>
      <c r="C63" s="35" t="s">
        <v>74</v>
      </c>
      <c r="D63" s="26" t="s">
        <v>58</v>
      </c>
      <c r="E63" s="27"/>
    </row>
    <row r="64" spans="2:5" ht="31.5" x14ac:dyDescent="0.3">
      <c r="B64" s="32">
        <v>42</v>
      </c>
      <c r="C64" s="35" t="s">
        <v>113</v>
      </c>
      <c r="D64" s="26" t="s">
        <v>58</v>
      </c>
      <c r="E64" s="36"/>
    </row>
    <row r="65" spans="2:5" x14ac:dyDescent="0.3">
      <c r="B65" s="32" t="s">
        <v>13</v>
      </c>
      <c r="C65" s="35" t="s">
        <v>114</v>
      </c>
      <c r="D65" s="26" t="s">
        <v>58</v>
      </c>
      <c r="E65" s="27"/>
    </row>
    <row r="66" spans="2:5" x14ac:dyDescent="0.3">
      <c r="B66" s="40">
        <v>43</v>
      </c>
      <c r="C66" s="41" t="s">
        <v>115</v>
      </c>
      <c r="D66" s="26">
        <v>-68</v>
      </c>
      <c r="E66" s="27"/>
    </row>
    <row r="67" spans="2:5" x14ac:dyDescent="0.3">
      <c r="B67" s="40">
        <v>44</v>
      </c>
      <c r="C67" s="41" t="s">
        <v>116</v>
      </c>
      <c r="D67" s="26">
        <f>+D57+D66</f>
        <v>99707</v>
      </c>
      <c r="E67" s="27"/>
    </row>
    <row r="68" spans="2:5" x14ac:dyDescent="0.3">
      <c r="B68" s="40">
        <v>45</v>
      </c>
      <c r="C68" s="42" t="s">
        <v>117</v>
      </c>
      <c r="D68" s="26">
        <f>+D47+D67</f>
        <v>6539342</v>
      </c>
      <c r="E68" s="27"/>
    </row>
    <row r="69" spans="2:5" x14ac:dyDescent="0.3">
      <c r="B69" s="106" t="s">
        <v>118</v>
      </c>
      <c r="C69" s="104"/>
      <c r="D69" s="107"/>
      <c r="E69" s="108"/>
    </row>
    <row r="70" spans="2:5" x14ac:dyDescent="0.3">
      <c r="B70" s="32">
        <v>46</v>
      </c>
      <c r="C70" s="33" t="s">
        <v>99</v>
      </c>
      <c r="D70" s="26">
        <v>693071</v>
      </c>
      <c r="E70" s="27" t="s">
        <v>54</v>
      </c>
    </row>
    <row r="71" spans="2:5" ht="33.75" customHeight="1" x14ac:dyDescent="0.3">
      <c r="B71" s="32">
        <v>47</v>
      </c>
      <c r="C71" s="35" t="s">
        <v>119</v>
      </c>
      <c r="D71" s="26" t="s">
        <v>58</v>
      </c>
      <c r="E71" s="27"/>
    </row>
    <row r="72" spans="2:5" ht="31.5" x14ac:dyDescent="0.3">
      <c r="B72" s="32" t="s">
        <v>14</v>
      </c>
      <c r="C72" s="35" t="s">
        <v>120</v>
      </c>
      <c r="D72" s="26" t="s">
        <v>58</v>
      </c>
      <c r="E72" s="27"/>
    </row>
    <row r="73" spans="2:5" ht="33" customHeight="1" x14ac:dyDescent="0.3">
      <c r="B73" s="32" t="s">
        <v>15</v>
      </c>
      <c r="C73" s="35" t="s">
        <v>121</v>
      </c>
      <c r="D73" s="26" t="s">
        <v>58</v>
      </c>
      <c r="E73" s="27"/>
    </row>
    <row r="74" spans="2:5" ht="47.25" x14ac:dyDescent="0.3">
      <c r="B74" s="32">
        <v>48</v>
      </c>
      <c r="C74" s="35" t="s">
        <v>122</v>
      </c>
      <c r="D74" s="26" t="s">
        <v>58</v>
      </c>
      <c r="E74" s="27"/>
    </row>
    <row r="75" spans="2:5" x14ac:dyDescent="0.3">
      <c r="B75" s="32">
        <v>49</v>
      </c>
      <c r="C75" s="37" t="s">
        <v>123</v>
      </c>
      <c r="D75" s="26" t="s">
        <v>58</v>
      </c>
      <c r="E75" s="27"/>
    </row>
    <row r="76" spans="2:5" x14ac:dyDescent="0.3">
      <c r="B76" s="32">
        <v>50</v>
      </c>
      <c r="C76" s="33" t="s">
        <v>124</v>
      </c>
      <c r="D76" s="26" t="s">
        <v>58</v>
      </c>
      <c r="E76" s="27"/>
    </row>
    <row r="77" spans="2:5" x14ac:dyDescent="0.3">
      <c r="B77" s="40">
        <v>51</v>
      </c>
      <c r="C77" s="42" t="s">
        <v>125</v>
      </c>
      <c r="D77" s="26">
        <v>693071</v>
      </c>
      <c r="E77" s="27"/>
    </row>
    <row r="78" spans="2:5" x14ac:dyDescent="0.3">
      <c r="B78" s="106" t="s">
        <v>126</v>
      </c>
      <c r="C78" s="104"/>
      <c r="D78" s="107"/>
      <c r="E78" s="105"/>
    </row>
    <row r="79" spans="2:5" ht="31.5" x14ac:dyDescent="0.3">
      <c r="B79" s="32">
        <v>52</v>
      </c>
      <c r="C79" s="35" t="s">
        <v>127</v>
      </c>
      <c r="D79" s="26">
        <v>-115</v>
      </c>
      <c r="E79" s="36"/>
    </row>
    <row r="80" spans="2:5" ht="66.75" customHeight="1" x14ac:dyDescent="0.3">
      <c r="B80" s="32">
        <v>53</v>
      </c>
      <c r="C80" s="35" t="s">
        <v>128</v>
      </c>
      <c r="D80" s="26" t="s">
        <v>58</v>
      </c>
      <c r="E80" s="27"/>
    </row>
    <row r="81" spans="2:5" ht="47.25" x14ac:dyDescent="0.3">
      <c r="B81" s="32">
        <v>54</v>
      </c>
      <c r="C81" s="35" t="s">
        <v>129</v>
      </c>
      <c r="D81" s="26" t="s">
        <v>58</v>
      </c>
      <c r="E81" s="27"/>
    </row>
    <row r="82" spans="2:5" ht="16.5" customHeight="1" x14ac:dyDescent="0.3">
      <c r="B82" s="32" t="s">
        <v>16</v>
      </c>
      <c r="C82" s="35" t="s">
        <v>74</v>
      </c>
      <c r="D82" s="26" t="s">
        <v>58</v>
      </c>
      <c r="E82" s="27"/>
    </row>
    <row r="83" spans="2:5" ht="47.25" x14ac:dyDescent="0.3">
      <c r="B83" s="32">
        <v>55</v>
      </c>
      <c r="C83" s="35" t="s">
        <v>130</v>
      </c>
      <c r="D83" s="26" t="s">
        <v>58</v>
      </c>
      <c r="E83" s="27"/>
    </row>
    <row r="84" spans="2:5" x14ac:dyDescent="0.3">
      <c r="B84" s="32">
        <v>56</v>
      </c>
      <c r="C84" s="35" t="s">
        <v>74</v>
      </c>
      <c r="D84" s="26" t="s">
        <v>58</v>
      </c>
      <c r="E84" s="36"/>
    </row>
    <row r="85" spans="2:5" ht="31.5" x14ac:dyDescent="0.3">
      <c r="B85" s="32" t="s">
        <v>17</v>
      </c>
      <c r="C85" s="35" t="s">
        <v>131</v>
      </c>
      <c r="D85" s="26" t="s">
        <v>58</v>
      </c>
      <c r="E85" s="36"/>
    </row>
    <row r="86" spans="2:5" x14ac:dyDescent="0.3">
      <c r="B86" s="32" t="s">
        <v>18</v>
      </c>
      <c r="C86" s="35" t="s">
        <v>132</v>
      </c>
      <c r="D86" s="26" t="s">
        <v>58</v>
      </c>
      <c r="E86" s="27"/>
    </row>
    <row r="87" spans="2:5" x14ac:dyDescent="0.3">
      <c r="B87" s="40">
        <v>57</v>
      </c>
      <c r="C87" s="42" t="s">
        <v>133</v>
      </c>
      <c r="D87" s="26">
        <v>-115</v>
      </c>
      <c r="E87" s="27"/>
    </row>
    <row r="88" spans="2:5" x14ac:dyDescent="0.3">
      <c r="B88" s="40">
        <v>58</v>
      </c>
      <c r="C88" s="42" t="s">
        <v>134</v>
      </c>
      <c r="D88" s="44">
        <f>+D77+D87</f>
        <v>692956</v>
      </c>
      <c r="E88" s="27"/>
    </row>
    <row r="89" spans="2:5" x14ac:dyDescent="0.3">
      <c r="B89" s="40">
        <v>59</v>
      </c>
      <c r="C89" s="42" t="s">
        <v>135</v>
      </c>
      <c r="D89" s="26">
        <f>+D68+D88</f>
        <v>7232298</v>
      </c>
      <c r="E89" s="27"/>
    </row>
    <row r="90" spans="2:5" x14ac:dyDescent="0.3">
      <c r="B90" s="40">
        <v>60</v>
      </c>
      <c r="C90" s="42" t="s">
        <v>136</v>
      </c>
      <c r="D90" s="26">
        <v>29177086</v>
      </c>
      <c r="E90" s="27"/>
    </row>
    <row r="91" spans="2:5" x14ac:dyDescent="0.3">
      <c r="B91" s="106" t="s">
        <v>137</v>
      </c>
      <c r="C91" s="104"/>
      <c r="D91" s="107"/>
      <c r="E91" s="105"/>
    </row>
    <row r="92" spans="2:5" x14ac:dyDescent="0.3">
      <c r="B92" s="32">
        <v>61</v>
      </c>
      <c r="C92" s="33" t="s">
        <v>138</v>
      </c>
      <c r="D92" s="180">
        <v>0.221</v>
      </c>
      <c r="E92" s="27"/>
    </row>
    <row r="93" spans="2:5" x14ac:dyDescent="0.3">
      <c r="B93" s="32">
        <v>62</v>
      </c>
      <c r="C93" s="33" t="s">
        <v>139</v>
      </c>
      <c r="D93" s="180">
        <v>0.224</v>
      </c>
      <c r="E93" s="27"/>
    </row>
    <row r="94" spans="2:5" x14ac:dyDescent="0.3">
      <c r="B94" s="32">
        <v>63</v>
      </c>
      <c r="C94" s="33" t="s">
        <v>140</v>
      </c>
      <c r="D94" s="180">
        <v>0.248</v>
      </c>
      <c r="E94" s="27"/>
    </row>
    <row r="95" spans="2:5" x14ac:dyDescent="0.3">
      <c r="B95" s="32">
        <v>64</v>
      </c>
      <c r="C95" s="35" t="s">
        <v>141</v>
      </c>
      <c r="D95" s="180">
        <v>9.5000000000000001E-2</v>
      </c>
      <c r="E95" s="27"/>
    </row>
    <row r="96" spans="2:5" x14ac:dyDescent="0.3">
      <c r="B96" s="32">
        <v>65</v>
      </c>
      <c r="C96" s="37" t="s">
        <v>142</v>
      </c>
      <c r="D96" s="180">
        <v>2.5000000000000001E-2</v>
      </c>
      <c r="E96" s="27"/>
    </row>
    <row r="97" spans="2:6" x14ac:dyDescent="0.3">
      <c r="B97" s="32">
        <v>66</v>
      </c>
      <c r="C97" s="37" t="s">
        <v>143</v>
      </c>
      <c r="D97" s="180">
        <v>2.4799999999999999E-2</v>
      </c>
      <c r="E97" s="27"/>
    </row>
    <row r="98" spans="2:6" x14ac:dyDescent="0.3">
      <c r="B98" s="32">
        <v>67</v>
      </c>
      <c r="C98" s="37" t="s">
        <v>144</v>
      </c>
      <c r="D98" s="180">
        <v>5.5999999999999999E-3</v>
      </c>
      <c r="E98" s="27"/>
    </row>
    <row r="99" spans="2:6" x14ac:dyDescent="0.3">
      <c r="B99" s="32" t="s">
        <v>19</v>
      </c>
      <c r="C99" s="39" t="s">
        <v>145</v>
      </c>
      <c r="D99" s="45"/>
      <c r="E99" s="27"/>
    </row>
    <row r="100" spans="2:6" ht="31.5" x14ac:dyDescent="0.3">
      <c r="B100" s="32" t="s">
        <v>42</v>
      </c>
      <c r="C100" s="39" t="s">
        <v>146</v>
      </c>
      <c r="D100" s="45"/>
      <c r="E100" s="27"/>
    </row>
    <row r="101" spans="2:6" ht="33" customHeight="1" x14ac:dyDescent="0.3">
      <c r="B101" s="40">
        <v>68</v>
      </c>
      <c r="C101" s="31" t="s">
        <v>147</v>
      </c>
      <c r="D101" s="45"/>
      <c r="E101" s="27"/>
    </row>
    <row r="102" spans="2:6" x14ac:dyDescent="0.3">
      <c r="B102" s="106" t="s">
        <v>148</v>
      </c>
      <c r="C102" s="104"/>
      <c r="D102" s="107"/>
      <c r="E102" s="105"/>
    </row>
    <row r="103" spans="2:6" x14ac:dyDescent="0.3">
      <c r="B103" s="32">
        <v>69</v>
      </c>
      <c r="C103" s="33" t="s">
        <v>74</v>
      </c>
      <c r="D103" s="45"/>
      <c r="E103" s="27"/>
    </row>
    <row r="104" spans="2:6" x14ac:dyDescent="0.3">
      <c r="B104" s="32">
        <v>70</v>
      </c>
      <c r="C104" s="33" t="s">
        <v>74</v>
      </c>
      <c r="D104" s="45"/>
      <c r="E104" s="27"/>
    </row>
    <row r="105" spans="2:6" x14ac:dyDescent="0.3">
      <c r="B105" s="32">
        <v>71</v>
      </c>
      <c r="C105" s="33" t="s">
        <v>74</v>
      </c>
      <c r="D105" s="45"/>
      <c r="E105" s="27"/>
    </row>
    <row r="106" spans="2:6" x14ac:dyDescent="0.3">
      <c r="B106" s="106" t="s">
        <v>149</v>
      </c>
      <c r="C106" s="104"/>
      <c r="D106" s="107"/>
      <c r="E106" s="105"/>
    </row>
    <row r="107" spans="2:6" ht="47.25" x14ac:dyDescent="0.3">
      <c r="B107" s="32">
        <v>72</v>
      </c>
      <c r="C107" s="35" t="s">
        <v>153</v>
      </c>
      <c r="D107" s="26">
        <v>699362</v>
      </c>
      <c r="E107" s="36"/>
    </row>
    <row r="108" spans="2:6" ht="49.5" customHeight="1" x14ac:dyDescent="0.3">
      <c r="B108" s="32">
        <v>73</v>
      </c>
      <c r="C108" s="35" t="s">
        <v>150</v>
      </c>
      <c r="D108" s="26" t="s">
        <v>58</v>
      </c>
      <c r="E108" s="36"/>
      <c r="F108" s="20"/>
    </row>
    <row r="109" spans="2:6" x14ac:dyDescent="0.3">
      <c r="B109" s="32">
        <v>74</v>
      </c>
      <c r="C109" s="35" t="s">
        <v>74</v>
      </c>
      <c r="D109" s="34" t="s">
        <v>58</v>
      </c>
      <c r="E109" s="27"/>
      <c r="F109" s="20"/>
    </row>
    <row r="110" spans="2:6" ht="49.5" customHeight="1" x14ac:dyDescent="0.3">
      <c r="B110" s="32">
        <v>75</v>
      </c>
      <c r="C110" s="35" t="s">
        <v>151</v>
      </c>
      <c r="D110" s="34" t="s">
        <v>58</v>
      </c>
      <c r="E110" s="36"/>
      <c r="F110" s="20"/>
    </row>
    <row r="111" spans="2:6" x14ac:dyDescent="0.3">
      <c r="B111" s="106" t="s">
        <v>154</v>
      </c>
      <c r="C111" s="104"/>
      <c r="D111" s="107"/>
      <c r="E111" s="105"/>
    </row>
    <row r="112" spans="2:6" ht="31.5" x14ac:dyDescent="0.3">
      <c r="B112" s="32">
        <v>76</v>
      </c>
      <c r="C112" s="35" t="s">
        <v>152</v>
      </c>
      <c r="D112" s="34" t="s">
        <v>58</v>
      </c>
      <c r="E112" s="27"/>
    </row>
    <row r="113" spans="2:5" ht="31.5" x14ac:dyDescent="0.3">
      <c r="B113" s="32">
        <v>77</v>
      </c>
      <c r="C113" s="35" t="s">
        <v>155</v>
      </c>
      <c r="D113" s="43" t="s">
        <v>58</v>
      </c>
      <c r="E113" s="27"/>
    </row>
    <row r="114" spans="2:5" ht="31.5" x14ac:dyDescent="0.3">
      <c r="B114" s="32">
        <v>78</v>
      </c>
      <c r="C114" s="35" t="s">
        <v>156</v>
      </c>
      <c r="D114" s="34" t="s">
        <v>58</v>
      </c>
      <c r="E114" s="27"/>
    </row>
    <row r="115" spans="2:5" ht="31.5" x14ac:dyDescent="0.3">
      <c r="B115" s="32">
        <v>79</v>
      </c>
      <c r="C115" s="35" t="s">
        <v>157</v>
      </c>
      <c r="D115" s="34" t="s">
        <v>58</v>
      </c>
      <c r="E115" s="27"/>
    </row>
    <row r="116" spans="2:5" x14ac:dyDescent="0.3">
      <c r="B116" s="106" t="s">
        <v>158</v>
      </c>
      <c r="C116" s="104"/>
      <c r="D116" s="107"/>
      <c r="E116" s="105"/>
    </row>
    <row r="117" spans="2:5" x14ac:dyDescent="0.3">
      <c r="B117" s="32">
        <v>80</v>
      </c>
      <c r="C117" s="35" t="s">
        <v>159</v>
      </c>
      <c r="D117" s="34" t="s">
        <v>58</v>
      </c>
      <c r="E117" s="27"/>
    </row>
    <row r="118" spans="2:5" ht="31.5" x14ac:dyDescent="0.3">
      <c r="B118" s="32">
        <v>81</v>
      </c>
      <c r="C118" s="35" t="s">
        <v>160</v>
      </c>
      <c r="D118" s="34" t="s">
        <v>58</v>
      </c>
      <c r="E118" s="27"/>
    </row>
    <row r="119" spans="2:5" x14ac:dyDescent="0.3">
      <c r="B119" s="32">
        <v>82</v>
      </c>
      <c r="C119" s="35" t="s">
        <v>161</v>
      </c>
      <c r="D119" s="34" t="s">
        <v>58</v>
      </c>
      <c r="E119" s="27"/>
    </row>
    <row r="120" spans="2:5" ht="31.5" x14ac:dyDescent="0.3">
      <c r="B120" s="32">
        <v>83</v>
      </c>
      <c r="C120" s="35" t="s">
        <v>162</v>
      </c>
      <c r="D120" s="34" t="s">
        <v>58</v>
      </c>
      <c r="E120" s="27"/>
    </row>
    <row r="121" spans="2:5" x14ac:dyDescent="0.3">
      <c r="B121" s="32">
        <v>84</v>
      </c>
      <c r="C121" s="35" t="s">
        <v>163</v>
      </c>
      <c r="D121" s="34" t="s">
        <v>58</v>
      </c>
      <c r="E121" s="27"/>
    </row>
    <row r="122" spans="2:5" ht="31.5" x14ac:dyDescent="0.3">
      <c r="B122" s="32">
        <v>85</v>
      </c>
      <c r="C122" s="35" t="s">
        <v>164</v>
      </c>
      <c r="D122" s="34" t="s">
        <v>58</v>
      </c>
      <c r="E122" s="27"/>
    </row>
    <row r="123" spans="2:5" x14ac:dyDescent="0.3">
      <c r="C123" s="21"/>
      <c r="E123" s="22"/>
    </row>
  </sheetData>
  <mergeCells count="1">
    <mergeCell ref="G2:H3"/>
  </mergeCells>
  <hyperlinks>
    <hyperlink ref="G5" location="Indhold!A1" display="Retur til indhold" xr:uid="{659A4316-44CD-4A6C-A757-F9DDD8763D94}"/>
  </hyperlinks>
  <pageMargins left="0.7" right="0.7" top="0.75" bottom="0.75" header="0.3" footer="0.3"/>
  <pageSetup paperSize="9" scale="63" fitToHeight="0" orientation="portrait" horizontalDpi="300" verticalDpi="300" r:id="rId1"/>
  <rowBreaks count="2" manualBreakCount="2">
    <brk id="47" max="16383" man="1"/>
    <brk id="9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sheetPr>
    <tabColor rgb="FFEDF0F0"/>
    <pageSetUpPr fitToPage="1"/>
  </sheetPr>
  <dimension ref="B1:G46"/>
  <sheetViews>
    <sheetView showGridLines="0" topLeftCell="A16" zoomScale="90" zoomScaleNormal="90" workbookViewId="0">
      <selection activeCell="C42" sqref="C42"/>
    </sheetView>
  </sheetViews>
  <sheetFormatPr defaultColWidth="9.140625" defaultRowHeight="15.75" x14ac:dyDescent="0.3"/>
  <cols>
    <col min="1" max="1" width="9.140625" style="5"/>
    <col min="2" max="2" width="97.140625" style="5" customWidth="1"/>
    <col min="3" max="3" width="32.85546875" style="16" customWidth="1"/>
    <col min="4" max="4" width="33.28515625" style="5" customWidth="1"/>
    <col min="5" max="5" width="10.7109375" style="5" customWidth="1"/>
    <col min="6" max="6" width="15.5703125" style="5" customWidth="1"/>
    <col min="7" max="16384" width="9.140625" style="5"/>
  </cols>
  <sheetData>
    <row r="1" spans="2:7" ht="16.5" customHeight="1" x14ac:dyDescent="0.3"/>
    <row r="2" spans="2:7" ht="18.75" customHeight="1" x14ac:dyDescent="0.3">
      <c r="B2" s="211" t="s">
        <v>168</v>
      </c>
      <c r="C2" s="211"/>
      <c r="D2" s="211"/>
      <c r="F2" s="209"/>
      <c r="G2" s="209"/>
    </row>
    <row r="3" spans="2:7" ht="16.5" customHeight="1" x14ac:dyDescent="0.3">
      <c r="F3" s="209"/>
      <c r="G3" s="209"/>
    </row>
    <row r="4" spans="2:7" ht="42.75" customHeight="1" x14ac:dyDescent="0.3">
      <c r="B4" s="95"/>
      <c r="C4" s="96" t="s">
        <v>169</v>
      </c>
      <c r="D4" s="212" t="s">
        <v>20</v>
      </c>
      <c r="E4" s="46"/>
    </row>
    <row r="5" spans="2:7" ht="16.5" customHeight="1" x14ac:dyDescent="0.3">
      <c r="B5" s="90" t="s">
        <v>337</v>
      </c>
      <c r="C5" s="93">
        <f>+Erklæring!C2</f>
        <v>45657</v>
      </c>
      <c r="D5" s="213"/>
      <c r="E5" s="47"/>
    </row>
    <row r="6" spans="2:7" ht="16.5" customHeight="1" x14ac:dyDescent="0.3">
      <c r="B6" s="214" t="s">
        <v>339</v>
      </c>
      <c r="C6" s="214"/>
      <c r="D6" s="214"/>
      <c r="E6" s="11"/>
      <c r="F6" s="139" t="s">
        <v>349</v>
      </c>
    </row>
    <row r="7" spans="2:7" x14ac:dyDescent="0.3">
      <c r="B7" s="33" t="s">
        <v>359</v>
      </c>
      <c r="C7" s="48">
        <v>4108088</v>
      </c>
      <c r="D7" s="27"/>
    </row>
    <row r="8" spans="2:7" x14ac:dyDescent="0.3">
      <c r="B8" s="33" t="s">
        <v>361</v>
      </c>
      <c r="C8" s="48">
        <v>552726</v>
      </c>
      <c r="D8" s="27"/>
    </row>
    <row r="9" spans="2:7" x14ac:dyDescent="0.3">
      <c r="B9" s="33" t="s">
        <v>362</v>
      </c>
      <c r="C9" s="48">
        <v>25532129</v>
      </c>
      <c r="D9" s="27"/>
    </row>
    <row r="10" spans="2:7" x14ac:dyDescent="0.3">
      <c r="B10" s="33" t="s">
        <v>363</v>
      </c>
      <c r="C10" s="48">
        <v>10254296</v>
      </c>
      <c r="D10" s="27"/>
    </row>
    <row r="11" spans="2:7" x14ac:dyDescent="0.3">
      <c r="B11" s="33" t="s">
        <v>364</v>
      </c>
      <c r="C11" s="48">
        <v>1407472</v>
      </c>
      <c r="D11" s="27"/>
    </row>
    <row r="12" spans="2:7" x14ac:dyDescent="0.3">
      <c r="B12" s="33" t="s">
        <v>365</v>
      </c>
      <c r="C12" s="48">
        <v>216489</v>
      </c>
      <c r="D12" s="27"/>
    </row>
    <row r="13" spans="2:7" x14ac:dyDescent="0.3">
      <c r="B13" s="33" t="s">
        <v>366</v>
      </c>
      <c r="C13" s="48">
        <v>1676373</v>
      </c>
      <c r="D13" s="27"/>
    </row>
    <row r="14" spans="2:7" x14ac:dyDescent="0.3">
      <c r="B14" s="33" t="s">
        <v>367</v>
      </c>
      <c r="C14" s="48">
        <v>34295</v>
      </c>
      <c r="D14" s="27" t="s">
        <v>392</v>
      </c>
    </row>
    <row r="15" spans="2:7" x14ac:dyDescent="0.3">
      <c r="B15" s="33" t="s">
        <v>368</v>
      </c>
      <c r="C15" s="48">
        <v>431828</v>
      </c>
      <c r="D15" s="27"/>
    </row>
    <row r="16" spans="2:7" x14ac:dyDescent="0.3">
      <c r="B16" s="33" t="s">
        <v>369</v>
      </c>
      <c r="C16" s="48">
        <f>217190+13316</f>
        <v>230506</v>
      </c>
      <c r="D16" s="27"/>
    </row>
    <row r="17" spans="2:5" x14ac:dyDescent="0.3">
      <c r="B17" s="33" t="s">
        <v>452</v>
      </c>
      <c r="C17" s="48">
        <v>0</v>
      </c>
      <c r="D17" s="27"/>
    </row>
    <row r="18" spans="2:5" x14ac:dyDescent="0.3">
      <c r="B18" s="33" t="s">
        <v>370</v>
      </c>
      <c r="C18" s="48">
        <v>409008</v>
      </c>
      <c r="D18" s="27"/>
      <c r="E18" s="155"/>
    </row>
    <row r="19" spans="2:5" x14ac:dyDescent="0.3">
      <c r="B19" s="33" t="s">
        <v>371</v>
      </c>
      <c r="C19" s="48">
        <v>190847</v>
      </c>
      <c r="D19" s="27"/>
    </row>
    <row r="20" spans="2:5" x14ac:dyDescent="0.3">
      <c r="B20" s="109" t="s">
        <v>170</v>
      </c>
      <c r="C20" s="110">
        <f>SUM(C7:C19)</f>
        <v>45044057</v>
      </c>
      <c r="D20" s="108"/>
    </row>
    <row r="21" spans="2:5" x14ac:dyDescent="0.3">
      <c r="B21" s="23"/>
      <c r="C21" s="5"/>
      <c r="D21" s="16"/>
    </row>
    <row r="22" spans="2:5" x14ac:dyDescent="0.3">
      <c r="B22" s="215" t="s">
        <v>171</v>
      </c>
      <c r="C22" s="215"/>
      <c r="D22" s="215"/>
    </row>
    <row r="23" spans="2:5" x14ac:dyDescent="0.3">
      <c r="B23" s="33" t="s">
        <v>372</v>
      </c>
      <c r="C23" s="48">
        <v>1872352</v>
      </c>
      <c r="D23" s="27"/>
    </row>
    <row r="24" spans="2:5" x14ac:dyDescent="0.3">
      <c r="B24" s="33" t="s">
        <v>373</v>
      </c>
      <c r="C24" s="48">
        <v>30392296</v>
      </c>
      <c r="D24" s="27"/>
    </row>
    <row r="25" spans="2:5" x14ac:dyDescent="0.3">
      <c r="B25" s="33" t="s">
        <v>374</v>
      </c>
      <c r="C25" s="48">
        <v>1676373</v>
      </c>
      <c r="D25" s="27"/>
    </row>
    <row r="26" spans="2:5" x14ac:dyDescent="0.3">
      <c r="B26" s="33" t="s">
        <v>375</v>
      </c>
      <c r="C26" s="48">
        <v>1020994</v>
      </c>
      <c r="D26" s="27"/>
    </row>
    <row r="27" spans="2:5" x14ac:dyDescent="0.3">
      <c r="B27" s="33" t="s">
        <v>453</v>
      </c>
      <c r="C27" s="48">
        <v>0</v>
      </c>
      <c r="D27" s="27"/>
      <c r="E27" s="155"/>
    </row>
    <row r="28" spans="2:5" x14ac:dyDescent="0.3">
      <c r="B28" s="33" t="s">
        <v>376</v>
      </c>
      <c r="C28" s="48">
        <v>1959468</v>
      </c>
      <c r="D28" s="27"/>
    </row>
    <row r="29" spans="2:5" x14ac:dyDescent="0.3">
      <c r="B29" s="33" t="s">
        <v>371</v>
      </c>
      <c r="C29" s="48">
        <v>28106</v>
      </c>
      <c r="D29" s="27"/>
    </row>
    <row r="30" spans="2:5" x14ac:dyDescent="0.3">
      <c r="B30" s="33" t="s">
        <v>377</v>
      </c>
      <c r="C30" s="48">
        <v>209947</v>
      </c>
      <c r="D30" s="27"/>
    </row>
    <row r="31" spans="2:5" x14ac:dyDescent="0.3">
      <c r="B31" s="33" t="s">
        <v>378</v>
      </c>
      <c r="C31" s="48">
        <v>698431</v>
      </c>
      <c r="D31" s="27" t="s">
        <v>55</v>
      </c>
    </row>
    <row r="32" spans="2:5" x14ac:dyDescent="0.3">
      <c r="B32" s="33" t="s">
        <v>381</v>
      </c>
      <c r="C32" s="48">
        <v>7186090</v>
      </c>
      <c r="D32" s="27"/>
    </row>
    <row r="33" spans="2:4" x14ac:dyDescent="0.3">
      <c r="B33" s="109" t="s">
        <v>172</v>
      </c>
      <c r="C33" s="110">
        <f>SUM(C23:C32)</f>
        <v>45044057</v>
      </c>
      <c r="D33" s="108"/>
    </row>
    <row r="34" spans="2:4" x14ac:dyDescent="0.3">
      <c r="C34" s="5"/>
      <c r="D34" s="16"/>
    </row>
    <row r="35" spans="2:4" x14ac:dyDescent="0.3">
      <c r="B35" s="210" t="s">
        <v>379</v>
      </c>
      <c r="C35" s="210"/>
      <c r="D35" s="210"/>
    </row>
    <row r="36" spans="2:4" x14ac:dyDescent="0.3">
      <c r="B36" s="33" t="s">
        <v>380</v>
      </c>
      <c r="C36" s="49">
        <v>1557960</v>
      </c>
      <c r="D36" s="34" t="s">
        <v>56</v>
      </c>
    </row>
    <row r="37" spans="2:4" x14ac:dyDescent="0.3">
      <c r="B37" s="33" t="s">
        <v>382</v>
      </c>
      <c r="C37" s="49">
        <v>99775</v>
      </c>
      <c r="D37" s="34" t="s">
        <v>57</v>
      </c>
    </row>
    <row r="38" spans="2:4" x14ac:dyDescent="0.3">
      <c r="B38" s="33" t="s">
        <v>383</v>
      </c>
      <c r="C38" s="49">
        <v>155007</v>
      </c>
      <c r="D38" s="38" t="s">
        <v>397</v>
      </c>
    </row>
    <row r="39" spans="2:4" ht="31.5" x14ac:dyDescent="0.3">
      <c r="B39" s="33" t="s">
        <v>384</v>
      </c>
      <c r="C39" s="49">
        <v>3183</v>
      </c>
      <c r="D39" s="38" t="s">
        <v>399</v>
      </c>
    </row>
    <row r="40" spans="2:4" ht="31.5" x14ac:dyDescent="0.3">
      <c r="B40" s="33" t="s">
        <v>385</v>
      </c>
      <c r="C40" s="49">
        <v>0</v>
      </c>
      <c r="D40" s="38" t="s">
        <v>398</v>
      </c>
    </row>
    <row r="41" spans="2:4" ht="16.5" customHeight="1" x14ac:dyDescent="0.3">
      <c r="B41" s="33" t="s">
        <v>386</v>
      </c>
      <c r="C41" s="49">
        <v>5370165</v>
      </c>
      <c r="D41" s="38" t="s">
        <v>398</v>
      </c>
    </row>
    <row r="42" spans="2:4" x14ac:dyDescent="0.3">
      <c r="B42" s="109" t="s">
        <v>381</v>
      </c>
      <c r="C42" s="111">
        <f>SUM(C36:C41)</f>
        <v>7186090</v>
      </c>
      <c r="D42" s="105"/>
    </row>
    <row r="43" spans="2:4" x14ac:dyDescent="0.3">
      <c r="C43" s="5"/>
      <c r="D43" s="16"/>
    </row>
    <row r="44" spans="2:4" ht="16.5" customHeight="1" x14ac:dyDescent="0.3">
      <c r="C44" s="140"/>
      <c r="D44" s="16"/>
    </row>
    <row r="45" spans="2:4" x14ac:dyDescent="0.3">
      <c r="B45" s="23"/>
      <c r="C45" s="5"/>
      <c r="D45" s="16"/>
    </row>
    <row r="46" spans="2:4" x14ac:dyDescent="0.3">
      <c r="B46" s="21"/>
      <c r="C46" s="5"/>
      <c r="D46" s="16"/>
    </row>
  </sheetData>
  <mergeCells count="6">
    <mergeCell ref="B35:D35"/>
    <mergeCell ref="B2:D2"/>
    <mergeCell ref="F2:G3"/>
    <mergeCell ref="D4:D5"/>
    <mergeCell ref="B6:D6"/>
    <mergeCell ref="B22:D22"/>
  </mergeCells>
  <hyperlinks>
    <hyperlink ref="F6" location="Indhold!A1" display="Retur til indhold" xr:uid="{B182BCA8-D5EB-4E07-8102-F72534FC67D4}"/>
  </hyperlinks>
  <pageMargins left="0.7" right="0.7" top="0.75" bottom="0.75" header="0.3" footer="0.3"/>
  <pageSetup paperSize="9" scale="57"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FDF4-EFCD-434C-914B-47171B7E4166}">
  <sheetPr>
    <tabColor rgb="FFEDF0F0"/>
    <pageSetUpPr fitToPage="1"/>
  </sheetPr>
  <dimension ref="B1:H7"/>
  <sheetViews>
    <sheetView showGridLines="0" zoomScale="90" zoomScaleNormal="90" workbookViewId="0">
      <selection activeCell="E6" sqref="E6"/>
    </sheetView>
  </sheetViews>
  <sheetFormatPr defaultColWidth="9.140625" defaultRowHeight="15.75" x14ac:dyDescent="0.3"/>
  <cols>
    <col min="1" max="1" width="9.140625" style="5"/>
    <col min="2" max="2" width="14.28515625" style="4" customWidth="1"/>
    <col min="3" max="3" width="8.140625" style="4" customWidth="1"/>
    <col min="4" max="4" width="53.7109375" style="5" customWidth="1"/>
    <col min="5" max="5" width="86.28515625" style="5" customWidth="1"/>
    <col min="6" max="6" width="9.140625" style="5"/>
    <col min="7" max="7" width="16" style="5" customWidth="1"/>
    <col min="8" max="16384" width="9.140625" style="5"/>
  </cols>
  <sheetData>
    <row r="1" spans="2:8" ht="16.5" customHeight="1" x14ac:dyDescent="0.3"/>
    <row r="2" spans="2:8" ht="18.75" customHeight="1" x14ac:dyDescent="0.3">
      <c r="B2" s="6" t="s">
        <v>323</v>
      </c>
      <c r="C2" s="6"/>
      <c r="D2" s="6"/>
      <c r="E2" s="6"/>
      <c r="G2" s="209"/>
      <c r="H2" s="209"/>
    </row>
    <row r="3" spans="2:8" ht="16.5" customHeight="1" x14ac:dyDescent="0.3">
      <c r="G3" s="209"/>
      <c r="H3" s="209"/>
    </row>
    <row r="4" spans="2:8" ht="31.5" x14ac:dyDescent="0.3">
      <c r="B4" s="88">
        <f>+Erklæring!C2</f>
        <v>45657</v>
      </c>
      <c r="C4" s="89"/>
      <c r="D4" s="90"/>
      <c r="E4" s="91" t="s">
        <v>352</v>
      </c>
      <c r="G4" s="139" t="s">
        <v>349</v>
      </c>
    </row>
    <row r="5" spans="2:8" ht="48.75" customHeight="1" x14ac:dyDescent="0.3">
      <c r="B5" s="7" t="s">
        <v>324</v>
      </c>
      <c r="C5" s="8" t="s">
        <v>292</v>
      </c>
      <c r="D5" s="9" t="s">
        <v>326</v>
      </c>
      <c r="E5" s="9" t="s">
        <v>551</v>
      </c>
    </row>
    <row r="6" spans="2:8" ht="63" x14ac:dyDescent="0.3">
      <c r="B6" s="7" t="s">
        <v>325</v>
      </c>
      <c r="C6" s="8" t="s">
        <v>314</v>
      </c>
      <c r="D6" s="9" t="s">
        <v>327</v>
      </c>
      <c r="E6" s="9" t="s">
        <v>350</v>
      </c>
    </row>
    <row r="7" spans="2:8" x14ac:dyDescent="0.3">
      <c r="B7" s="10"/>
      <c r="C7" s="11"/>
      <c r="D7" s="12"/>
      <c r="E7" s="12"/>
    </row>
  </sheetData>
  <mergeCells count="1">
    <mergeCell ref="G2:H3"/>
  </mergeCells>
  <hyperlinks>
    <hyperlink ref="G4" location="Indhold!A1" display="Retur til indhold" xr:uid="{55F854D1-BB84-465E-ACD2-E865A28E23C5}"/>
  </hyperlinks>
  <pageMargins left="0.7" right="0.7" top="0.75" bottom="0.75" header="0.3" footer="0.3"/>
  <pageSetup paperSize="9" scale="8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sheetPr>
    <tabColor rgb="FFEDF0F0"/>
    <pageSetUpPr fitToPage="1"/>
  </sheetPr>
  <dimension ref="A1:I33"/>
  <sheetViews>
    <sheetView showGridLines="0" zoomScale="90" zoomScaleNormal="90" workbookViewId="0">
      <selection activeCell="J25" sqref="J25"/>
    </sheetView>
  </sheetViews>
  <sheetFormatPr defaultColWidth="9.140625" defaultRowHeight="15.75" x14ac:dyDescent="0.3"/>
  <cols>
    <col min="1" max="1" width="9.140625" style="5"/>
    <col min="2" max="2" width="9.140625" style="4" customWidth="1"/>
    <col min="3" max="3" width="81.85546875" style="5" customWidth="1"/>
    <col min="4" max="4" width="19.85546875" style="16" customWidth="1"/>
    <col min="5" max="5" width="20" style="16" customWidth="1"/>
    <col min="6" max="6" width="20" style="5" customWidth="1"/>
    <col min="7" max="7" width="9.140625" style="5"/>
    <col min="8" max="8" width="16.140625" style="5" customWidth="1"/>
    <col min="9" max="16384" width="9.140625" style="5"/>
  </cols>
  <sheetData>
    <row r="1" spans="1:9" ht="16.5" customHeight="1" x14ac:dyDescent="0.3"/>
    <row r="2" spans="1:9" ht="19.5" customHeight="1" x14ac:dyDescent="0.35">
      <c r="B2" s="6" t="s">
        <v>173</v>
      </c>
      <c r="C2" s="17"/>
      <c r="H2" s="209"/>
      <c r="I2" s="209"/>
    </row>
    <row r="3" spans="1:9" ht="16.5" customHeight="1" x14ac:dyDescent="0.3">
      <c r="D3" s="18"/>
      <c r="E3" s="18"/>
      <c r="F3" s="51"/>
      <c r="H3" s="209"/>
      <c r="I3" s="209"/>
    </row>
    <row r="4" spans="1:9" ht="47.25" x14ac:dyDescent="0.3">
      <c r="B4" s="98"/>
      <c r="C4" s="92"/>
      <c r="D4" s="216" t="s">
        <v>219</v>
      </c>
      <c r="E4" s="216"/>
      <c r="F4" s="97" t="s">
        <v>220</v>
      </c>
    </row>
    <row r="5" spans="1:9" ht="16.5" customHeight="1" x14ac:dyDescent="0.3">
      <c r="B5" s="98" t="s">
        <v>337</v>
      </c>
      <c r="C5" s="92"/>
      <c r="D5" s="93">
        <f>+Erklæring!C2</f>
        <v>45657</v>
      </c>
      <c r="E5" s="93">
        <f>+D5-365</f>
        <v>45292</v>
      </c>
      <c r="F5" s="93">
        <f>+D5</f>
        <v>45657</v>
      </c>
    </row>
    <row r="6" spans="1:9" ht="31.5" x14ac:dyDescent="0.3">
      <c r="B6" s="112">
        <v>1</v>
      </c>
      <c r="C6" s="113" t="s">
        <v>221</v>
      </c>
      <c r="D6" s="114">
        <f>SUM(D7:D11)</f>
        <v>22962699</v>
      </c>
      <c r="E6" s="114">
        <f t="shared" ref="E6:F6" si="0">SUM(E7:E11)</f>
        <v>22423266</v>
      </c>
      <c r="F6" s="114">
        <f t="shared" si="0"/>
        <v>1837015.92</v>
      </c>
      <c r="H6" s="139" t="s">
        <v>349</v>
      </c>
    </row>
    <row r="7" spans="1:9" ht="16.5" customHeight="1" x14ac:dyDescent="0.3">
      <c r="A7" s="52"/>
      <c r="B7" s="53">
        <v>2</v>
      </c>
      <c r="C7" s="54" t="s">
        <v>222</v>
      </c>
      <c r="D7" s="43">
        <f>22999235-D13</f>
        <v>22962699</v>
      </c>
      <c r="E7" s="43">
        <f>22469801-E13</f>
        <v>22423266</v>
      </c>
      <c r="F7" s="49">
        <f>+D7*0.08</f>
        <v>1837015.92</v>
      </c>
      <c r="G7" s="140"/>
    </row>
    <row r="8" spans="1:9" ht="16.5" customHeight="1" x14ac:dyDescent="0.3">
      <c r="A8" s="52"/>
      <c r="B8" s="53">
        <v>3</v>
      </c>
      <c r="C8" s="54" t="s">
        <v>223</v>
      </c>
      <c r="D8" s="55">
        <v>0</v>
      </c>
      <c r="E8" s="55">
        <v>0</v>
      </c>
      <c r="F8" s="56">
        <v>0</v>
      </c>
    </row>
    <row r="9" spans="1:9" ht="16.5" customHeight="1" x14ac:dyDescent="0.3">
      <c r="A9" s="52"/>
      <c r="B9" s="53">
        <v>4</v>
      </c>
      <c r="C9" s="54" t="s">
        <v>224</v>
      </c>
      <c r="D9" s="55">
        <v>0</v>
      </c>
      <c r="E9" s="55">
        <v>0</v>
      </c>
      <c r="F9" s="56">
        <v>0</v>
      </c>
    </row>
    <row r="10" spans="1:9" ht="16.5" customHeight="1" x14ac:dyDescent="0.3">
      <c r="A10" s="52"/>
      <c r="B10" s="53" t="s">
        <v>35</v>
      </c>
      <c r="C10" s="54" t="s">
        <v>225</v>
      </c>
      <c r="D10" s="55">
        <v>0</v>
      </c>
      <c r="E10" s="55">
        <v>0</v>
      </c>
      <c r="F10" s="56">
        <v>0</v>
      </c>
    </row>
    <row r="11" spans="1:9" ht="16.5" customHeight="1" x14ac:dyDescent="0.3">
      <c r="A11" s="52"/>
      <c r="B11" s="53">
        <v>5</v>
      </c>
      <c r="C11" s="54" t="s">
        <v>226</v>
      </c>
      <c r="D11" s="55">
        <v>0</v>
      </c>
      <c r="E11" s="55">
        <v>0</v>
      </c>
      <c r="F11" s="56">
        <v>0</v>
      </c>
    </row>
    <row r="12" spans="1:9" ht="16.5" customHeight="1" x14ac:dyDescent="0.3">
      <c r="A12" s="52"/>
      <c r="B12" s="115">
        <v>6</v>
      </c>
      <c r="C12" s="113" t="s">
        <v>227</v>
      </c>
      <c r="D12" s="114">
        <f>+D13+D16</f>
        <v>47089</v>
      </c>
      <c r="E12" s="114">
        <f>+E13+E16</f>
        <v>67015</v>
      </c>
      <c r="F12" s="114">
        <f>+D12*0.08</f>
        <v>3767.12</v>
      </c>
    </row>
    <row r="13" spans="1:9" ht="16.5" customHeight="1" x14ac:dyDescent="0.3">
      <c r="A13" s="52"/>
      <c r="B13" s="53">
        <v>7</v>
      </c>
      <c r="C13" s="54" t="s">
        <v>222</v>
      </c>
      <c r="D13" s="43">
        <v>36536</v>
      </c>
      <c r="E13" s="43">
        <v>46535</v>
      </c>
      <c r="F13" s="43">
        <f>+D13*0.08</f>
        <v>2922.88</v>
      </c>
    </row>
    <row r="14" spans="1:9" ht="16.5" customHeight="1" x14ac:dyDescent="0.3">
      <c r="A14" s="52"/>
      <c r="B14" s="53">
        <v>8</v>
      </c>
      <c r="C14" s="54" t="s">
        <v>228</v>
      </c>
      <c r="D14" s="55">
        <v>0</v>
      </c>
      <c r="E14" s="55">
        <v>0</v>
      </c>
      <c r="F14" s="55">
        <f t="shared" ref="F14:F16" si="1">+D14*0.08</f>
        <v>0</v>
      </c>
    </row>
    <row r="15" spans="1:9" ht="16.5" customHeight="1" x14ac:dyDescent="0.3">
      <c r="B15" s="53" t="s">
        <v>26</v>
      </c>
      <c r="C15" s="54" t="s">
        <v>229</v>
      </c>
      <c r="D15" s="43">
        <v>478</v>
      </c>
      <c r="E15" s="43">
        <v>3903</v>
      </c>
      <c r="F15" s="43">
        <f t="shared" si="1"/>
        <v>38.24</v>
      </c>
    </row>
    <row r="16" spans="1:9" ht="16.5" customHeight="1" x14ac:dyDescent="0.3">
      <c r="B16" s="53" t="s">
        <v>37</v>
      </c>
      <c r="C16" s="54" t="s">
        <v>230</v>
      </c>
      <c r="D16" s="43">
        <v>10553</v>
      </c>
      <c r="E16" s="43">
        <v>20480</v>
      </c>
      <c r="F16" s="43">
        <f t="shared" si="1"/>
        <v>844.24</v>
      </c>
    </row>
    <row r="17" spans="1:6" ht="16.5" customHeight="1" x14ac:dyDescent="0.3">
      <c r="A17" s="52"/>
      <c r="B17" s="53">
        <v>9</v>
      </c>
      <c r="C17" s="54" t="s">
        <v>231</v>
      </c>
      <c r="D17" s="55">
        <v>0</v>
      </c>
      <c r="E17" s="55">
        <v>0</v>
      </c>
      <c r="F17" s="55">
        <v>0</v>
      </c>
    </row>
    <row r="18" spans="1:6" ht="16.5" customHeight="1" x14ac:dyDescent="0.3">
      <c r="A18" s="52"/>
      <c r="B18" s="115">
        <v>15</v>
      </c>
      <c r="C18" s="113" t="s">
        <v>232</v>
      </c>
      <c r="D18" s="116">
        <v>0</v>
      </c>
      <c r="E18" s="116">
        <v>0</v>
      </c>
      <c r="F18" s="116">
        <v>0</v>
      </c>
    </row>
    <row r="19" spans="1:6" ht="16.5" customHeight="1" x14ac:dyDescent="0.3">
      <c r="A19" s="52"/>
      <c r="B19" s="115">
        <v>16</v>
      </c>
      <c r="C19" s="113" t="s">
        <v>233</v>
      </c>
      <c r="D19" s="116">
        <v>0</v>
      </c>
      <c r="E19" s="116">
        <v>0</v>
      </c>
      <c r="F19" s="116">
        <v>0</v>
      </c>
    </row>
    <row r="20" spans="1:6" ht="16.5" customHeight="1" x14ac:dyDescent="0.3">
      <c r="B20" s="53">
        <v>17</v>
      </c>
      <c r="C20" s="54" t="s">
        <v>234</v>
      </c>
      <c r="D20" s="55">
        <v>0</v>
      </c>
      <c r="E20" s="55">
        <v>0</v>
      </c>
      <c r="F20" s="56">
        <v>0</v>
      </c>
    </row>
    <row r="21" spans="1:6" ht="16.5" customHeight="1" x14ac:dyDescent="0.3">
      <c r="B21" s="53">
        <v>18</v>
      </c>
      <c r="C21" s="54" t="s">
        <v>235</v>
      </c>
      <c r="D21" s="55">
        <v>0</v>
      </c>
      <c r="E21" s="55">
        <v>0</v>
      </c>
      <c r="F21" s="56">
        <v>0</v>
      </c>
    </row>
    <row r="22" spans="1:6" ht="16.5" customHeight="1" x14ac:dyDescent="0.3">
      <c r="B22" s="53">
        <v>19</v>
      </c>
      <c r="C22" s="54" t="s">
        <v>236</v>
      </c>
      <c r="D22" s="55">
        <v>0</v>
      </c>
      <c r="E22" s="55">
        <v>0</v>
      </c>
      <c r="F22" s="56">
        <v>0</v>
      </c>
    </row>
    <row r="23" spans="1:6" ht="16.5" customHeight="1" x14ac:dyDescent="0.3">
      <c r="B23" s="53" t="s">
        <v>2</v>
      </c>
      <c r="C23" s="54" t="s">
        <v>237</v>
      </c>
      <c r="D23" s="55">
        <v>0</v>
      </c>
      <c r="E23" s="55">
        <v>0</v>
      </c>
      <c r="F23" s="56">
        <v>0</v>
      </c>
    </row>
    <row r="24" spans="1:6" ht="16.5" customHeight="1" x14ac:dyDescent="0.3">
      <c r="A24" s="52"/>
      <c r="B24" s="117">
        <v>20</v>
      </c>
      <c r="C24" s="118" t="s">
        <v>238</v>
      </c>
      <c r="D24" s="119">
        <f>SUM(D25:D26)</f>
        <v>2221902</v>
      </c>
      <c r="E24" s="119">
        <f t="shared" ref="E24:F24" si="2">SUM(E25:E26)</f>
        <v>1846675</v>
      </c>
      <c r="F24" s="119">
        <f t="shared" si="2"/>
        <v>177752.16</v>
      </c>
    </row>
    <row r="25" spans="1:6" ht="16.5" customHeight="1" x14ac:dyDescent="0.3">
      <c r="B25" s="53">
        <v>21</v>
      </c>
      <c r="C25" s="54" t="s">
        <v>222</v>
      </c>
      <c r="D25" s="43">
        <f>1925358+278125+18419</f>
        <v>2221902</v>
      </c>
      <c r="E25" s="43">
        <f>1518502+296305+31868</f>
        <v>1846675</v>
      </c>
      <c r="F25" s="49">
        <f>+D25*0.08</f>
        <v>177752.16</v>
      </c>
    </row>
    <row r="26" spans="1:6" ht="16.5" customHeight="1" x14ac:dyDescent="0.3">
      <c r="B26" s="53">
        <v>22</v>
      </c>
      <c r="C26" s="54" t="s">
        <v>239</v>
      </c>
      <c r="D26" s="55">
        <v>0</v>
      </c>
      <c r="E26" s="55">
        <v>0</v>
      </c>
      <c r="F26" s="56">
        <v>0</v>
      </c>
    </row>
    <row r="27" spans="1:6" ht="16.5" customHeight="1" x14ac:dyDescent="0.3">
      <c r="A27" s="52"/>
      <c r="B27" s="115" t="s">
        <v>36</v>
      </c>
      <c r="C27" s="120" t="s">
        <v>240</v>
      </c>
      <c r="D27" s="116">
        <v>0</v>
      </c>
      <c r="E27" s="116">
        <v>0</v>
      </c>
      <c r="F27" s="116">
        <v>0</v>
      </c>
    </row>
    <row r="28" spans="1:6" ht="16.5" customHeight="1" x14ac:dyDescent="0.3">
      <c r="B28" s="112">
        <v>23</v>
      </c>
      <c r="C28" s="121" t="s">
        <v>241</v>
      </c>
      <c r="D28" s="114">
        <f>SUM(D29:D31)</f>
        <v>3945395</v>
      </c>
      <c r="E28" s="114">
        <f t="shared" ref="E28:F28" si="3">SUM(E29:E31)</f>
        <v>2699481</v>
      </c>
      <c r="F28" s="114">
        <f t="shared" si="3"/>
        <v>315631.60000000003</v>
      </c>
    </row>
    <row r="29" spans="1:6" ht="16.5" customHeight="1" x14ac:dyDescent="0.3">
      <c r="B29" s="57" t="s">
        <v>38</v>
      </c>
      <c r="C29" s="37" t="s">
        <v>242</v>
      </c>
      <c r="D29" s="43">
        <v>3945395</v>
      </c>
      <c r="E29" s="43">
        <v>2699481</v>
      </c>
      <c r="F29" s="49">
        <f>+D29*0.08</f>
        <v>315631.60000000003</v>
      </c>
    </row>
    <row r="30" spans="1:6" ht="16.5" customHeight="1" x14ac:dyDescent="0.3">
      <c r="B30" s="57" t="s">
        <v>39</v>
      </c>
      <c r="C30" s="37" t="s">
        <v>222</v>
      </c>
      <c r="D30" s="55">
        <v>0</v>
      </c>
      <c r="E30" s="55">
        <v>0</v>
      </c>
      <c r="F30" s="56">
        <v>0</v>
      </c>
    </row>
    <row r="31" spans="1:6" ht="16.5" customHeight="1" x14ac:dyDescent="0.3">
      <c r="B31" s="57" t="s">
        <v>40</v>
      </c>
      <c r="C31" s="39" t="s">
        <v>243</v>
      </c>
      <c r="D31" s="55">
        <v>0</v>
      </c>
      <c r="E31" s="55">
        <v>0</v>
      </c>
      <c r="F31" s="56">
        <v>0</v>
      </c>
    </row>
    <row r="32" spans="1:6" ht="16.5" customHeight="1" x14ac:dyDescent="0.3">
      <c r="A32" s="21"/>
      <c r="B32" s="122">
        <v>24</v>
      </c>
      <c r="C32" s="123" t="s">
        <v>244</v>
      </c>
      <c r="D32" s="116">
        <v>0</v>
      </c>
      <c r="E32" s="116">
        <v>0</v>
      </c>
      <c r="F32" s="124">
        <v>0</v>
      </c>
    </row>
    <row r="33" spans="2:6" ht="16.5" customHeight="1" x14ac:dyDescent="0.3">
      <c r="B33" s="112">
        <v>29</v>
      </c>
      <c r="C33" s="121" t="s">
        <v>245</v>
      </c>
      <c r="D33" s="116">
        <f>+D28+D24+D19+D18+D12+D6</f>
        <v>29177085</v>
      </c>
      <c r="E33" s="116">
        <f t="shared" ref="E33:F33" si="4">+E28+E24+E19+E18+E12+E6</f>
        <v>27036437</v>
      </c>
      <c r="F33" s="116">
        <f t="shared" si="4"/>
        <v>2334166.7999999998</v>
      </c>
    </row>
  </sheetData>
  <sheetProtection sort="0" autoFilter="0"/>
  <mergeCells count="2">
    <mergeCell ref="D4:E4"/>
    <mergeCell ref="H2:I3"/>
  </mergeCells>
  <hyperlinks>
    <hyperlink ref="H6" location="Indhold!A1" display="Retur til indhold" xr:uid="{2632331A-FDC2-4EE3-824E-DD52ED4249D8}"/>
  </hyperlinks>
  <pageMargins left="0.7" right="0.7" top="0.75" bottom="0.75" header="0.3" footer="0.3"/>
  <pageSetup paperSize="9" scale="86"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sheetPr>
    <tabColor rgb="FFEDF0F0"/>
    <pageSetUpPr fitToPage="1"/>
  </sheetPr>
  <dimension ref="A1:K72"/>
  <sheetViews>
    <sheetView showGridLines="0" topLeftCell="A31" zoomScale="80" zoomScaleNormal="80" workbookViewId="0">
      <selection activeCell="D51" sqref="D51"/>
    </sheetView>
  </sheetViews>
  <sheetFormatPr defaultColWidth="9.140625" defaultRowHeight="15.75" x14ac:dyDescent="0.3"/>
  <cols>
    <col min="1" max="1" width="9.140625" style="5"/>
    <col min="2" max="2" width="9.140625" style="4" customWidth="1"/>
    <col min="3" max="3" width="99.28515625" style="5" bestFit="1" customWidth="1"/>
    <col min="4" max="8" width="20" style="16" customWidth="1"/>
    <col min="9" max="9" width="9.140625" style="5"/>
    <col min="10" max="10" width="16.28515625" style="5" customWidth="1"/>
    <col min="11" max="16384" width="9.140625" style="5"/>
  </cols>
  <sheetData>
    <row r="1" spans="1:11" ht="16.5" customHeight="1" x14ac:dyDescent="0.3"/>
    <row r="2" spans="1:11" ht="19.5" customHeight="1" x14ac:dyDescent="0.35">
      <c r="B2" s="6" t="s">
        <v>175</v>
      </c>
      <c r="C2" s="17"/>
      <c r="J2" s="209"/>
      <c r="K2" s="209"/>
    </row>
    <row r="3" spans="1:11" ht="16.5" customHeight="1" x14ac:dyDescent="0.3">
      <c r="D3" s="18"/>
      <c r="E3" s="18"/>
      <c r="F3" s="18"/>
      <c r="G3" s="18"/>
      <c r="H3" s="18"/>
      <c r="J3" s="209"/>
      <c r="K3" s="209"/>
    </row>
    <row r="4" spans="1:11" ht="18" customHeight="1" x14ac:dyDescent="0.3">
      <c r="B4" s="89" t="s">
        <v>337</v>
      </c>
      <c r="C4" s="92"/>
      <c r="D4" s="93">
        <v>45657</v>
      </c>
      <c r="E4" s="93">
        <v>45565</v>
      </c>
      <c r="F4" s="93">
        <v>45473</v>
      </c>
      <c r="G4" s="93">
        <v>45382</v>
      </c>
      <c r="H4" s="93">
        <v>45291</v>
      </c>
      <c r="J4" s="139" t="s">
        <v>349</v>
      </c>
    </row>
    <row r="5" spans="1:11" ht="17.25" customHeight="1" x14ac:dyDescent="0.3">
      <c r="B5" s="125"/>
      <c r="C5" s="126" t="s">
        <v>179</v>
      </c>
      <c r="D5" s="107"/>
      <c r="E5" s="107"/>
      <c r="F5" s="107"/>
      <c r="G5" s="107"/>
      <c r="H5" s="107"/>
      <c r="J5" s="19"/>
    </row>
    <row r="6" spans="1:11" ht="16.5" customHeight="1" x14ac:dyDescent="0.3">
      <c r="A6" s="52"/>
      <c r="B6" s="53">
        <v>1</v>
      </c>
      <c r="C6" s="54" t="s">
        <v>176</v>
      </c>
      <c r="D6" s="43">
        <v>6439634.9087100001</v>
      </c>
      <c r="E6" s="43">
        <v>6085890.6683799997</v>
      </c>
      <c r="F6" s="43">
        <v>6107245.2939799996</v>
      </c>
      <c r="G6" s="43">
        <v>5733720.4045299999</v>
      </c>
      <c r="H6" s="43">
        <v>5682554</v>
      </c>
    </row>
    <row r="7" spans="1:11" ht="16.5" customHeight="1" x14ac:dyDescent="0.3">
      <c r="A7" s="52"/>
      <c r="B7" s="53">
        <v>2</v>
      </c>
      <c r="C7" s="54" t="s">
        <v>177</v>
      </c>
      <c r="D7" s="43">
        <v>6539341.5021000002</v>
      </c>
      <c r="E7" s="43">
        <v>6185524.8809399996</v>
      </c>
      <c r="F7" s="43">
        <v>6356794.5572199998</v>
      </c>
      <c r="G7" s="43">
        <v>5983187.4884099998</v>
      </c>
      <c r="H7" s="43">
        <v>5931932</v>
      </c>
    </row>
    <row r="8" spans="1:11" ht="16.5" customHeight="1" x14ac:dyDescent="0.3">
      <c r="A8" s="52"/>
      <c r="B8" s="53">
        <v>3</v>
      </c>
      <c r="C8" s="54" t="s">
        <v>178</v>
      </c>
      <c r="D8" s="43">
        <v>7232297.2870399999</v>
      </c>
      <c r="E8" s="43">
        <v>6847676.5793500002</v>
      </c>
      <c r="F8" s="43">
        <v>6999650.6165699996</v>
      </c>
      <c r="G8" s="43">
        <v>6645027.0975900004</v>
      </c>
      <c r="H8" s="43">
        <v>6560529</v>
      </c>
    </row>
    <row r="9" spans="1:11" ht="16.5" customHeight="1" x14ac:dyDescent="0.3">
      <c r="A9" s="52"/>
      <c r="B9" s="127"/>
      <c r="C9" s="126" t="s">
        <v>180</v>
      </c>
      <c r="D9" s="107"/>
      <c r="E9" s="107"/>
      <c r="F9" s="107"/>
      <c r="G9" s="107"/>
      <c r="H9" s="107"/>
    </row>
    <row r="10" spans="1:11" ht="16.5" customHeight="1" x14ac:dyDescent="0.3">
      <c r="A10" s="52"/>
      <c r="B10" s="53">
        <v>4</v>
      </c>
      <c r="C10" s="54" t="s">
        <v>136</v>
      </c>
      <c r="D10" s="43">
        <v>29177085.6803369</v>
      </c>
      <c r="E10" s="43">
        <v>28649888.3760137</v>
      </c>
      <c r="F10" s="43">
        <v>28566971.694739398</v>
      </c>
      <c r="G10" s="43">
        <v>28210204.919224799</v>
      </c>
      <c r="H10" s="43">
        <v>27036437</v>
      </c>
    </row>
    <row r="11" spans="1:11" ht="16.5" customHeight="1" x14ac:dyDescent="0.3">
      <c r="A11" s="52"/>
      <c r="B11" s="127"/>
      <c r="C11" s="126" t="s">
        <v>181</v>
      </c>
      <c r="D11" s="107"/>
      <c r="E11" s="107"/>
      <c r="F11" s="107"/>
      <c r="G11" s="107"/>
      <c r="H11" s="107"/>
    </row>
    <row r="12" spans="1:11" ht="16.5" customHeight="1" x14ac:dyDescent="0.3">
      <c r="B12" s="53">
        <v>5</v>
      </c>
      <c r="C12" s="54" t="s">
        <v>182</v>
      </c>
      <c r="D12" s="154">
        <v>0.221</v>
      </c>
      <c r="E12" s="154">
        <v>0.21199999999999999</v>
      </c>
      <c r="F12" s="154">
        <v>0.214</v>
      </c>
      <c r="G12" s="154">
        <v>0.20300000000000001</v>
      </c>
      <c r="H12" s="154">
        <v>0.21</v>
      </c>
    </row>
    <row r="13" spans="1:11" ht="16.5" customHeight="1" x14ac:dyDescent="0.3">
      <c r="B13" s="53">
        <v>6</v>
      </c>
      <c r="C13" s="54" t="s">
        <v>183</v>
      </c>
      <c r="D13" s="154">
        <v>0.224</v>
      </c>
      <c r="E13" s="154">
        <v>0.216</v>
      </c>
      <c r="F13" s="154">
        <v>0.223</v>
      </c>
      <c r="G13" s="154">
        <v>0.21199999999999999</v>
      </c>
      <c r="H13" s="154">
        <v>0.219</v>
      </c>
    </row>
    <row r="14" spans="1:11" ht="16.5" customHeight="1" x14ac:dyDescent="0.3">
      <c r="B14" s="53">
        <v>7</v>
      </c>
      <c r="C14" s="54" t="s">
        <v>184</v>
      </c>
      <c r="D14" s="154">
        <v>0.248</v>
      </c>
      <c r="E14" s="154">
        <v>0.23899999999999999</v>
      </c>
      <c r="F14" s="154">
        <v>0.245</v>
      </c>
      <c r="G14" s="154">
        <v>0.23599999999999999</v>
      </c>
      <c r="H14" s="154">
        <v>0.24299999999999999</v>
      </c>
    </row>
    <row r="15" spans="1:11" ht="33" customHeight="1" x14ac:dyDescent="0.3">
      <c r="A15" s="52"/>
      <c r="B15" s="128"/>
      <c r="C15" s="129" t="s">
        <v>185</v>
      </c>
      <c r="D15" s="130"/>
      <c r="E15" s="130"/>
      <c r="F15" s="130"/>
      <c r="G15" s="130"/>
      <c r="H15" s="130"/>
    </row>
    <row r="16" spans="1:11" ht="33" customHeight="1" x14ac:dyDescent="0.3">
      <c r="A16" s="52"/>
      <c r="B16" s="58" t="s">
        <v>22</v>
      </c>
      <c r="C16" s="59" t="s">
        <v>186</v>
      </c>
      <c r="D16" s="63" t="s">
        <v>58</v>
      </c>
      <c r="E16" s="63" t="s">
        <v>58</v>
      </c>
      <c r="F16" s="63" t="s">
        <v>58</v>
      </c>
      <c r="G16" s="63" t="s">
        <v>58</v>
      </c>
      <c r="H16" s="63" t="s">
        <v>58</v>
      </c>
    </row>
    <row r="17" spans="1:9" ht="16.5" customHeight="1" x14ac:dyDescent="0.3">
      <c r="A17" s="52"/>
      <c r="B17" s="58" t="s">
        <v>23</v>
      </c>
      <c r="C17" s="60" t="s">
        <v>187</v>
      </c>
      <c r="D17" s="63" t="s">
        <v>58</v>
      </c>
      <c r="E17" s="63" t="s">
        <v>58</v>
      </c>
      <c r="F17" s="63" t="s">
        <v>58</v>
      </c>
      <c r="G17" s="63" t="s">
        <v>58</v>
      </c>
      <c r="H17" s="63" t="s">
        <v>58</v>
      </c>
    </row>
    <row r="18" spans="1:9" ht="16.5" customHeight="1" x14ac:dyDescent="0.3">
      <c r="B18" s="53" t="s">
        <v>24</v>
      </c>
      <c r="C18" s="54" t="s">
        <v>188</v>
      </c>
      <c r="D18" s="63" t="s">
        <v>58</v>
      </c>
      <c r="E18" s="63" t="s">
        <v>58</v>
      </c>
      <c r="F18" s="63" t="s">
        <v>58</v>
      </c>
      <c r="G18" s="63" t="s">
        <v>58</v>
      </c>
      <c r="H18" s="63" t="s">
        <v>58</v>
      </c>
    </row>
    <row r="19" spans="1:9" ht="16.5" customHeight="1" x14ac:dyDescent="0.3">
      <c r="B19" s="53" t="s">
        <v>25</v>
      </c>
      <c r="C19" s="61" t="s">
        <v>189</v>
      </c>
      <c r="D19" s="189">
        <v>9.5000000000000001E-2</v>
      </c>
      <c r="E19" s="189">
        <v>9.5000000000000001E-2</v>
      </c>
      <c r="F19" s="189">
        <v>9.5000000000000001E-2</v>
      </c>
      <c r="G19" s="189">
        <v>9.6000000000000002E-2</v>
      </c>
      <c r="H19" s="189">
        <v>9.2999999999999999E-2</v>
      </c>
    </row>
    <row r="20" spans="1:9" ht="33.75" customHeight="1" x14ac:dyDescent="0.3">
      <c r="A20" s="52"/>
      <c r="B20" s="127"/>
      <c r="C20" s="131" t="s">
        <v>190</v>
      </c>
      <c r="D20" s="107"/>
      <c r="E20" s="107"/>
      <c r="F20" s="107"/>
      <c r="G20" s="107"/>
      <c r="H20" s="107"/>
    </row>
    <row r="21" spans="1:9" ht="16.5" customHeight="1" x14ac:dyDescent="0.3">
      <c r="B21" s="32">
        <v>8</v>
      </c>
      <c r="C21" s="50" t="s">
        <v>191</v>
      </c>
      <c r="D21" s="187">
        <v>2.5000000000000001E-2</v>
      </c>
      <c r="E21" s="187">
        <v>2.5000000000000001E-2</v>
      </c>
      <c r="F21" s="187">
        <v>2.5000000000000001E-2</v>
      </c>
      <c r="G21" s="187">
        <v>2.5000000000000001E-2</v>
      </c>
      <c r="H21" s="187">
        <v>2.5000000000000001E-2</v>
      </c>
    </row>
    <row r="22" spans="1:9" ht="33" customHeight="1" x14ac:dyDescent="0.3">
      <c r="B22" s="32" t="s">
        <v>26</v>
      </c>
      <c r="C22" s="62" t="s">
        <v>192</v>
      </c>
      <c r="D22" s="63" t="s">
        <v>58</v>
      </c>
      <c r="E22" s="63" t="s">
        <v>58</v>
      </c>
      <c r="F22" s="63" t="s">
        <v>58</v>
      </c>
      <c r="G22" s="63" t="s">
        <v>58</v>
      </c>
      <c r="H22" s="63" t="s">
        <v>58</v>
      </c>
    </row>
    <row r="23" spans="1:9" ht="16.5" customHeight="1" x14ac:dyDescent="0.3">
      <c r="B23" s="32">
        <v>9</v>
      </c>
      <c r="C23" s="62" t="s">
        <v>193</v>
      </c>
      <c r="D23" s="187">
        <v>2.4799999999999999E-2</v>
      </c>
      <c r="E23" s="187">
        <v>2.4799999999999999E-2</v>
      </c>
      <c r="F23" s="187">
        <v>2.4799999999999999E-2</v>
      </c>
      <c r="G23" s="187">
        <v>2.4799999999999999E-2</v>
      </c>
      <c r="H23" s="187">
        <v>2.4799999999999999E-2</v>
      </c>
    </row>
    <row r="24" spans="1:9" ht="16.5" customHeight="1" x14ac:dyDescent="0.3">
      <c r="A24" s="21"/>
      <c r="B24" s="32" t="s">
        <v>21</v>
      </c>
      <c r="C24" s="35" t="s">
        <v>194</v>
      </c>
      <c r="D24" s="187">
        <v>5.5999999999999999E-3</v>
      </c>
      <c r="E24" s="187">
        <v>6.4999999999999997E-3</v>
      </c>
      <c r="F24" s="187">
        <v>7.3000000000000001E-3</v>
      </c>
      <c r="G24" s="187">
        <v>1E-4</v>
      </c>
      <c r="H24" s="187">
        <v>1E-4</v>
      </c>
    </row>
    <row r="25" spans="1:9" ht="16.5" customHeight="1" x14ac:dyDescent="0.3">
      <c r="A25" s="21"/>
      <c r="B25" s="32">
        <v>10</v>
      </c>
      <c r="C25" s="35" t="s">
        <v>195</v>
      </c>
      <c r="D25" s="63" t="s">
        <v>58</v>
      </c>
      <c r="E25" s="63" t="s">
        <v>58</v>
      </c>
      <c r="F25" s="63" t="s">
        <v>58</v>
      </c>
      <c r="G25" s="63" t="s">
        <v>58</v>
      </c>
      <c r="H25" s="63" t="s">
        <v>58</v>
      </c>
    </row>
    <row r="26" spans="1:9" ht="16.5" customHeight="1" x14ac:dyDescent="0.3">
      <c r="B26" s="32" t="s">
        <v>27</v>
      </c>
      <c r="C26" s="33" t="s">
        <v>196</v>
      </c>
      <c r="D26" s="63" t="s">
        <v>58</v>
      </c>
      <c r="E26" s="63" t="s">
        <v>58</v>
      </c>
      <c r="F26" s="63" t="s">
        <v>58</v>
      </c>
      <c r="G26" s="63" t="s">
        <v>58</v>
      </c>
      <c r="H26" s="63" t="s">
        <v>58</v>
      </c>
    </row>
    <row r="27" spans="1:9" x14ac:dyDescent="0.3">
      <c r="B27" s="32">
        <v>11</v>
      </c>
      <c r="C27" s="33" t="s">
        <v>197</v>
      </c>
      <c r="D27" s="187">
        <f>+D21+D23+D24</f>
        <v>5.5399999999999998E-2</v>
      </c>
      <c r="E27" s="187">
        <f t="shared" ref="E27:H27" si="0">+E21+E23+E24</f>
        <v>5.6299999999999996E-2</v>
      </c>
      <c r="F27" s="187">
        <f t="shared" si="0"/>
        <v>5.7099999999999998E-2</v>
      </c>
      <c r="G27" s="187">
        <f t="shared" si="0"/>
        <v>4.99E-2</v>
      </c>
      <c r="H27" s="187">
        <f t="shared" si="0"/>
        <v>4.99E-2</v>
      </c>
      <c r="I27" s="188"/>
    </row>
    <row r="28" spans="1:9" x14ac:dyDescent="0.3">
      <c r="B28" s="32" t="s">
        <v>28</v>
      </c>
      <c r="C28" s="33" t="s">
        <v>198</v>
      </c>
      <c r="D28" s="189">
        <f>+D27+D19</f>
        <v>0.15040000000000001</v>
      </c>
      <c r="E28" s="189">
        <f t="shared" ref="E28:H28" si="1">+E27+E19</f>
        <v>0.15129999999999999</v>
      </c>
      <c r="F28" s="189">
        <f t="shared" si="1"/>
        <v>0.15210000000000001</v>
      </c>
      <c r="G28" s="189">
        <f t="shared" si="1"/>
        <v>0.1459</v>
      </c>
      <c r="H28" s="189">
        <f t="shared" si="1"/>
        <v>0.1429</v>
      </c>
    </row>
    <row r="29" spans="1:9" x14ac:dyDescent="0.3">
      <c r="B29" s="32">
        <v>12</v>
      </c>
      <c r="C29" s="33" t="s">
        <v>199</v>
      </c>
      <c r="D29" s="63" t="s">
        <v>58</v>
      </c>
      <c r="E29" s="63" t="s">
        <v>58</v>
      </c>
      <c r="F29" s="63" t="s">
        <v>58</v>
      </c>
      <c r="G29" s="63" t="s">
        <v>58</v>
      </c>
      <c r="H29" s="63" t="s">
        <v>58</v>
      </c>
    </row>
    <row r="30" spans="1:9" x14ac:dyDescent="0.3">
      <c r="B30" s="132"/>
      <c r="C30" s="109" t="s">
        <v>200</v>
      </c>
    </row>
    <row r="31" spans="1:9" x14ac:dyDescent="0.3">
      <c r="B31" s="32">
        <v>13</v>
      </c>
      <c r="C31" s="33" t="s">
        <v>201</v>
      </c>
      <c r="D31" s="192">
        <v>49404677.333354503</v>
      </c>
      <c r="E31" s="192">
        <v>48181287.3321696</v>
      </c>
      <c r="F31" s="192">
        <v>48078226.433532499</v>
      </c>
      <c r="G31" s="192">
        <v>44645582.390404798</v>
      </c>
      <c r="H31" s="192">
        <v>46597915</v>
      </c>
    </row>
    <row r="32" spans="1:9" x14ac:dyDescent="0.3">
      <c r="B32" s="32">
        <v>14</v>
      </c>
      <c r="C32" s="33" t="s">
        <v>202</v>
      </c>
      <c r="D32" s="187">
        <v>0.13216</v>
      </c>
      <c r="E32" s="187">
        <v>0.12805</v>
      </c>
      <c r="F32" s="187">
        <v>0.13161999999999999</v>
      </c>
      <c r="G32" s="187">
        <v>0.13361000000000001</v>
      </c>
      <c r="H32" s="187">
        <v>0.1273</v>
      </c>
    </row>
    <row r="33" spans="2:8" ht="33" customHeight="1" x14ac:dyDescent="0.3">
      <c r="B33" s="133"/>
      <c r="C33" s="134" t="s">
        <v>203</v>
      </c>
      <c r="D33" s="105"/>
      <c r="E33" s="105"/>
      <c r="F33" s="105"/>
      <c r="G33" s="105"/>
      <c r="H33" s="105"/>
    </row>
    <row r="34" spans="2:8" x14ac:dyDescent="0.3">
      <c r="B34" s="32" t="s">
        <v>1</v>
      </c>
      <c r="C34" s="33" t="s">
        <v>204</v>
      </c>
      <c r="D34" s="63" t="s">
        <v>58</v>
      </c>
      <c r="E34" s="63" t="s">
        <v>58</v>
      </c>
      <c r="F34" s="63" t="s">
        <v>58</v>
      </c>
      <c r="G34" s="63" t="s">
        <v>58</v>
      </c>
      <c r="H34" s="63" t="s">
        <v>58</v>
      </c>
    </row>
    <row r="35" spans="2:8" x14ac:dyDescent="0.3">
      <c r="B35" s="32" t="s">
        <v>29</v>
      </c>
      <c r="C35" s="37" t="s">
        <v>187</v>
      </c>
      <c r="D35" s="63" t="s">
        <v>58</v>
      </c>
      <c r="E35" s="63" t="s">
        <v>58</v>
      </c>
      <c r="F35" s="63" t="s">
        <v>58</v>
      </c>
      <c r="G35" s="63" t="s">
        <v>58</v>
      </c>
      <c r="H35" s="63" t="s">
        <v>58</v>
      </c>
    </row>
    <row r="36" spans="2:8" x14ac:dyDescent="0.3">
      <c r="B36" s="32" t="s">
        <v>30</v>
      </c>
      <c r="C36" s="33" t="s">
        <v>205</v>
      </c>
      <c r="D36" s="63" t="s">
        <v>58</v>
      </c>
      <c r="E36" s="63" t="s">
        <v>58</v>
      </c>
      <c r="F36" s="63" t="s">
        <v>58</v>
      </c>
      <c r="G36" s="63" t="s">
        <v>58</v>
      </c>
      <c r="H36" s="63" t="s">
        <v>58</v>
      </c>
    </row>
    <row r="37" spans="2:8" ht="33" customHeight="1" x14ac:dyDescent="0.3">
      <c r="B37" s="135"/>
      <c r="C37" s="134" t="s">
        <v>206</v>
      </c>
      <c r="D37" s="136"/>
      <c r="E37" s="136"/>
      <c r="F37" s="136"/>
      <c r="G37" s="136"/>
      <c r="H37" s="136"/>
    </row>
    <row r="38" spans="2:8" x14ac:dyDescent="0.3">
      <c r="B38" s="32" t="s">
        <v>31</v>
      </c>
      <c r="C38" s="33" t="s">
        <v>207</v>
      </c>
      <c r="D38" s="63" t="s">
        <v>58</v>
      </c>
      <c r="E38" s="63" t="s">
        <v>58</v>
      </c>
      <c r="F38" s="63" t="s">
        <v>58</v>
      </c>
      <c r="G38" s="63" t="s">
        <v>58</v>
      </c>
      <c r="H38" s="63" t="s">
        <v>58</v>
      </c>
    </row>
    <row r="39" spans="2:8" x14ac:dyDescent="0.3">
      <c r="B39" s="32" t="s">
        <v>32</v>
      </c>
      <c r="C39" s="33" t="s">
        <v>208</v>
      </c>
      <c r="D39" s="63" t="s">
        <v>58</v>
      </c>
      <c r="E39" s="63" t="s">
        <v>58</v>
      </c>
      <c r="F39" s="63" t="s">
        <v>58</v>
      </c>
      <c r="G39" s="63" t="s">
        <v>58</v>
      </c>
      <c r="H39" s="63" t="s">
        <v>58</v>
      </c>
    </row>
    <row r="40" spans="2:8" x14ac:dyDescent="0.3">
      <c r="B40" s="135"/>
      <c r="C40" s="109" t="s">
        <v>209</v>
      </c>
      <c r="D40" s="136"/>
      <c r="E40" s="136"/>
      <c r="F40" s="136"/>
      <c r="G40" s="136"/>
      <c r="H40" s="136"/>
    </row>
    <row r="41" spans="2:8" x14ac:dyDescent="0.3">
      <c r="B41" s="32">
        <v>15</v>
      </c>
      <c r="C41" s="33" t="s">
        <v>210</v>
      </c>
      <c r="D41" s="43">
        <v>12377754.559389999</v>
      </c>
      <c r="E41" s="43">
        <v>11139326.898080001</v>
      </c>
      <c r="F41" s="43">
        <v>11701313.314649999</v>
      </c>
      <c r="G41" s="43">
        <v>9412252.4825300016</v>
      </c>
      <c r="H41" s="43">
        <v>10709815</v>
      </c>
    </row>
    <row r="42" spans="2:8" x14ac:dyDescent="0.3">
      <c r="B42" s="32" t="s">
        <v>33</v>
      </c>
      <c r="C42" s="33" t="s">
        <v>211</v>
      </c>
      <c r="D42" s="171">
        <v>6232792</v>
      </c>
      <c r="E42" s="171">
        <v>4887059</v>
      </c>
      <c r="F42" s="171">
        <v>5758384</v>
      </c>
      <c r="G42" s="171">
        <v>6486331</v>
      </c>
      <c r="H42" s="171">
        <v>6458884</v>
      </c>
    </row>
    <row r="43" spans="2:8" x14ac:dyDescent="0.3">
      <c r="B43" s="32" t="s">
        <v>34</v>
      </c>
      <c r="C43" s="33" t="s">
        <v>212</v>
      </c>
      <c r="D43" s="43">
        <v>1078890.7593699999</v>
      </c>
      <c r="E43" s="171">
        <v>1131791.3970899999</v>
      </c>
      <c r="F43" s="43">
        <v>1511580.9622599999</v>
      </c>
      <c r="G43" s="43">
        <v>2399736.3264299999</v>
      </c>
      <c r="H43" s="43">
        <v>1561524</v>
      </c>
    </row>
    <row r="44" spans="2:8" x14ac:dyDescent="0.3">
      <c r="B44" s="32">
        <v>16</v>
      </c>
      <c r="C44" s="33" t="s">
        <v>213</v>
      </c>
      <c r="D44" s="43">
        <v>5153901.2025800003</v>
      </c>
      <c r="E44" s="43">
        <v>3755267.5988600003</v>
      </c>
      <c r="F44" s="43">
        <v>4246803.5312799998</v>
      </c>
      <c r="G44" s="43">
        <v>4086594.5594000001</v>
      </c>
      <c r="H44" s="43">
        <v>4897360</v>
      </c>
    </row>
    <row r="45" spans="2:8" x14ac:dyDescent="0.3">
      <c r="B45" s="32">
        <v>17</v>
      </c>
      <c r="C45" s="33" t="s">
        <v>214</v>
      </c>
      <c r="D45" s="154">
        <v>2.4016000000000002</v>
      </c>
      <c r="E45" s="154">
        <v>2.9662999999999999</v>
      </c>
      <c r="F45" s="154">
        <v>2.7553000000000001</v>
      </c>
      <c r="G45" s="154">
        <v>2.3031999999999999</v>
      </c>
      <c r="H45" s="154">
        <v>2.1868500000000002</v>
      </c>
    </row>
    <row r="46" spans="2:8" x14ac:dyDescent="0.3">
      <c r="B46" s="132"/>
      <c r="C46" s="109" t="s">
        <v>215</v>
      </c>
      <c r="D46" s="105"/>
      <c r="E46" s="105"/>
      <c r="F46" s="105"/>
      <c r="G46" s="105"/>
      <c r="H46" s="105"/>
    </row>
    <row r="47" spans="2:8" x14ac:dyDescent="0.3">
      <c r="B47" s="32">
        <v>18</v>
      </c>
      <c r="C47" s="33" t="s">
        <v>216</v>
      </c>
      <c r="D47" s="43">
        <v>37865767</v>
      </c>
      <c r="E47" s="43">
        <v>37006220.675190002</v>
      </c>
      <c r="F47" s="43">
        <v>37314644.666548505</v>
      </c>
      <c r="G47" s="43">
        <v>33820405.614591002</v>
      </c>
      <c r="H47" s="43">
        <v>34389071</v>
      </c>
    </row>
    <row r="48" spans="2:8" x14ac:dyDescent="0.3">
      <c r="B48" s="32">
        <v>19</v>
      </c>
      <c r="C48" s="33" t="s">
        <v>217</v>
      </c>
      <c r="D48" s="43">
        <v>24735805</v>
      </c>
      <c r="E48" s="43">
        <v>21464171.1882837</v>
      </c>
      <c r="F48" s="43">
        <v>20604592.021747507</v>
      </c>
      <c r="G48" s="43">
        <v>20921029.455515098</v>
      </c>
      <c r="H48" s="43">
        <v>20702212</v>
      </c>
    </row>
    <row r="49" spans="2:8" x14ac:dyDescent="0.3">
      <c r="B49" s="32">
        <v>20</v>
      </c>
      <c r="C49" s="33" t="s">
        <v>218</v>
      </c>
      <c r="D49" s="154">
        <v>1.5307999999999999</v>
      </c>
      <c r="E49" s="154">
        <v>1.7241</v>
      </c>
      <c r="F49" s="154">
        <v>1.8109999999999999</v>
      </c>
      <c r="G49" s="154">
        <v>1.6166</v>
      </c>
      <c r="H49" s="154">
        <v>1.66113</v>
      </c>
    </row>
    <row r="53" spans="2:8" x14ac:dyDescent="0.3">
      <c r="D53" s="190"/>
      <c r="E53" s="190"/>
      <c r="F53" s="190"/>
      <c r="G53" s="190"/>
      <c r="H53" s="190"/>
    </row>
    <row r="54" spans="2:8" x14ac:dyDescent="0.3">
      <c r="D54" s="191"/>
      <c r="E54" s="191"/>
      <c r="F54" s="191"/>
      <c r="G54" s="191"/>
      <c r="H54" s="191"/>
    </row>
    <row r="55" spans="2:8" x14ac:dyDescent="0.3">
      <c r="D55" s="190"/>
      <c r="E55" s="190"/>
      <c r="F55" s="190"/>
      <c r="G55" s="190"/>
    </row>
    <row r="56" spans="2:8" x14ac:dyDescent="0.3">
      <c r="D56" s="190"/>
      <c r="E56" s="190"/>
      <c r="F56" s="190"/>
      <c r="G56" s="190"/>
    </row>
    <row r="57" spans="2:8" x14ac:dyDescent="0.3">
      <c r="D57" s="183"/>
      <c r="E57" s="183"/>
      <c r="F57" s="183"/>
      <c r="G57" s="183"/>
    </row>
    <row r="58" spans="2:8" x14ac:dyDescent="0.3">
      <c r="D58" s="183"/>
      <c r="E58" s="183"/>
      <c r="F58" s="183"/>
      <c r="G58" s="183"/>
    </row>
    <row r="59" spans="2:8" x14ac:dyDescent="0.3">
      <c r="D59" s="183"/>
      <c r="E59" s="183"/>
      <c r="F59" s="183"/>
      <c r="G59" s="183"/>
    </row>
    <row r="60" spans="2:8" x14ac:dyDescent="0.3">
      <c r="D60" s="183"/>
      <c r="E60" s="183"/>
      <c r="F60" s="183"/>
      <c r="G60" s="183"/>
    </row>
    <row r="61" spans="2:8" x14ac:dyDescent="0.3">
      <c r="D61" s="184"/>
      <c r="E61" s="184"/>
      <c r="F61" s="184"/>
      <c r="G61" s="184"/>
    </row>
    <row r="62" spans="2:8" x14ac:dyDescent="0.3">
      <c r="D62" s="184"/>
      <c r="E62" s="184"/>
      <c r="F62" s="184"/>
      <c r="G62" s="184"/>
    </row>
    <row r="63" spans="2:8" x14ac:dyDescent="0.3">
      <c r="D63" s="184"/>
      <c r="E63" s="184"/>
      <c r="F63" s="184"/>
      <c r="G63" s="184"/>
    </row>
    <row r="66" spans="4:7" x14ac:dyDescent="0.3">
      <c r="D66" s="185"/>
      <c r="E66" s="185"/>
      <c r="F66" s="185"/>
      <c r="G66" s="185"/>
    </row>
    <row r="67" spans="4:7" x14ac:dyDescent="0.3">
      <c r="D67" s="185"/>
      <c r="E67" s="185"/>
      <c r="F67" s="185"/>
      <c r="G67" s="185"/>
    </row>
    <row r="68" spans="4:7" x14ac:dyDescent="0.3">
      <c r="D68" s="185"/>
      <c r="E68" s="185"/>
      <c r="F68" s="185"/>
      <c r="G68" s="185"/>
    </row>
    <row r="70" spans="4:7" x14ac:dyDescent="0.3">
      <c r="D70" s="186"/>
      <c r="E70" s="186"/>
      <c r="F70" s="186"/>
      <c r="G70" s="186"/>
    </row>
    <row r="71" spans="4:7" x14ac:dyDescent="0.3">
      <c r="D71" s="186"/>
      <c r="E71" s="186"/>
      <c r="F71" s="186"/>
      <c r="G71" s="186"/>
    </row>
    <row r="72" spans="4:7" x14ac:dyDescent="0.3">
      <c r="D72" s="186"/>
      <c r="E72" s="186"/>
      <c r="F72" s="186"/>
      <c r="G72" s="186"/>
    </row>
  </sheetData>
  <sheetProtection sort="0" autoFilter="0"/>
  <mergeCells count="1">
    <mergeCell ref="J2:K3"/>
  </mergeCells>
  <hyperlinks>
    <hyperlink ref="J4" location="Indhold!A1" display="Retur til indhold" xr:uid="{4A530122-BA9D-4BF6-BF48-301D138AE3B0}"/>
  </hyperlinks>
  <pageMargins left="0.7" right="0.7" top="0.75" bottom="0.75" header="0.3" footer="0.3"/>
  <pageSetup paperSize="9" scale="63" fitToHeight="0" orientation="landscape" horizontalDpi="300" verticalDpi="300" r:id="rId1"/>
  <rowBreaks count="1" manualBreakCount="1">
    <brk id="3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A6AB-0CEE-401C-8A9A-2D83D9023FAD}">
  <sheetPr>
    <tabColor rgb="FFEDF0F0"/>
    <pageSetUpPr fitToPage="1"/>
  </sheetPr>
  <dimension ref="B1:G14"/>
  <sheetViews>
    <sheetView topLeftCell="A10" zoomScale="90" zoomScaleNormal="90" workbookViewId="0">
      <selection activeCell="D13" sqref="D13"/>
    </sheetView>
  </sheetViews>
  <sheetFormatPr defaultColWidth="9.140625" defaultRowHeight="15.75" x14ac:dyDescent="0.3"/>
  <cols>
    <col min="1" max="1" width="9.140625" style="65"/>
    <col min="2" max="2" width="11.28515625" style="64" bestFit="1" customWidth="1"/>
    <col min="3" max="3" width="93.85546875" style="65" customWidth="1"/>
    <col min="4" max="4" width="110.85546875" style="65" customWidth="1"/>
    <col min="5" max="5" width="9.140625" style="65"/>
    <col min="6" max="6" width="15.42578125" style="65" customWidth="1"/>
    <col min="7" max="16384" width="9.140625" style="65"/>
  </cols>
  <sheetData>
    <row r="1" spans="2:7" ht="16.5" customHeight="1" x14ac:dyDescent="0.3"/>
    <row r="2" spans="2:7" ht="18.75" customHeight="1" x14ac:dyDescent="0.35">
      <c r="B2" s="217" t="s">
        <v>247</v>
      </c>
      <c r="C2" s="217"/>
      <c r="D2" s="217"/>
      <c r="F2" s="218"/>
      <c r="G2" s="218"/>
    </row>
    <row r="3" spans="2:7" ht="16.5" customHeight="1" x14ac:dyDescent="0.3">
      <c r="F3" s="218"/>
      <c r="G3" s="218"/>
    </row>
    <row r="4" spans="2:7" ht="15.75" customHeight="1" x14ac:dyDescent="0.3">
      <c r="B4" s="88">
        <v>45291</v>
      </c>
      <c r="C4" s="90"/>
      <c r="D4" s="91" t="s">
        <v>352</v>
      </c>
      <c r="F4" s="139" t="s">
        <v>349</v>
      </c>
    </row>
    <row r="5" spans="2:7" ht="256.14999999999998" customHeight="1" x14ac:dyDescent="0.3">
      <c r="B5" s="66" t="s">
        <v>292</v>
      </c>
      <c r="C5" s="67" t="s">
        <v>340</v>
      </c>
      <c r="D5" s="67" t="s">
        <v>542</v>
      </c>
    </row>
    <row r="6" spans="2:7" ht="315" x14ac:dyDescent="0.3">
      <c r="B6" s="66" t="s">
        <v>314</v>
      </c>
      <c r="C6" s="67" t="s">
        <v>341</v>
      </c>
      <c r="D6" s="67" t="s">
        <v>394</v>
      </c>
    </row>
    <row r="7" spans="2:7" ht="47.25" x14ac:dyDescent="0.3">
      <c r="B7" s="66" t="s">
        <v>315</v>
      </c>
      <c r="C7" s="68" t="s">
        <v>342</v>
      </c>
      <c r="D7" s="67" t="s">
        <v>394</v>
      </c>
    </row>
    <row r="8" spans="2:7" ht="31.5" x14ac:dyDescent="0.3">
      <c r="B8" s="70" t="s">
        <v>333</v>
      </c>
      <c r="C8" s="68" t="s">
        <v>331</v>
      </c>
      <c r="D8" s="67" t="s">
        <v>451</v>
      </c>
    </row>
    <row r="9" spans="2:7" ht="315" x14ac:dyDescent="0.3">
      <c r="B9" s="66" t="s">
        <v>334</v>
      </c>
      <c r="C9" s="69" t="s">
        <v>343</v>
      </c>
      <c r="D9" s="67" t="s">
        <v>451</v>
      </c>
    </row>
    <row r="10" spans="2:7" ht="204.75" x14ac:dyDescent="0.3">
      <c r="B10" s="70" t="s">
        <v>298</v>
      </c>
      <c r="C10" s="69" t="s">
        <v>344</v>
      </c>
      <c r="D10" s="67" t="s">
        <v>451</v>
      </c>
    </row>
    <row r="11" spans="2:7" ht="141.75" x14ac:dyDescent="0.3">
      <c r="B11" s="70" t="s">
        <v>300</v>
      </c>
      <c r="C11" s="68" t="s">
        <v>455</v>
      </c>
      <c r="D11" s="67" t="s">
        <v>391</v>
      </c>
    </row>
    <row r="12" spans="2:7" ht="31.5" x14ac:dyDescent="0.3">
      <c r="B12" s="70" t="s">
        <v>335</v>
      </c>
      <c r="C12" s="68" t="s">
        <v>332</v>
      </c>
      <c r="D12" s="69" t="s">
        <v>553</v>
      </c>
    </row>
    <row r="13" spans="2:7" ht="126" x14ac:dyDescent="0.3">
      <c r="B13" s="70" t="s">
        <v>306</v>
      </c>
      <c r="C13" s="68" t="s">
        <v>345</v>
      </c>
      <c r="D13" s="69" t="s">
        <v>387</v>
      </c>
    </row>
    <row r="14" spans="2:7" ht="47.25" x14ac:dyDescent="0.3">
      <c r="B14" s="70" t="s">
        <v>336</v>
      </c>
      <c r="C14" s="68" t="s">
        <v>346</v>
      </c>
      <c r="D14" s="73"/>
    </row>
  </sheetData>
  <mergeCells count="2">
    <mergeCell ref="B2:D2"/>
    <mergeCell ref="F2:G3"/>
  </mergeCells>
  <hyperlinks>
    <hyperlink ref="F4" location="Indhold!A1" display="Retur til indhold" xr:uid="{6C3B67FE-4DE0-448B-82E2-53C737C39004}"/>
  </hyperlinks>
  <pageMargins left="0.7" right="0.7" top="0.75" bottom="0.75" header="0.3" footer="0.3"/>
  <pageSetup paperSize="9" scale="61" fitToHeight="0" orientation="landscape" horizontalDpi="300" verticalDpi="300" r:id="rId1"/>
  <rowBreaks count="2" manualBreakCount="2">
    <brk id="6" max="16383" man="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DE32-5DC4-4406-BDE7-304D4B3E5186}">
  <sheetPr>
    <tabColor rgb="FFEDF0F0"/>
    <pageSetUpPr fitToPage="1"/>
  </sheetPr>
  <dimension ref="B1:K27"/>
  <sheetViews>
    <sheetView showGridLines="0" zoomScale="90" zoomScaleNormal="90" workbookViewId="0">
      <selection activeCell="D30" sqref="D30"/>
    </sheetView>
  </sheetViews>
  <sheetFormatPr defaultColWidth="9.140625" defaultRowHeight="15.75" x14ac:dyDescent="0.3"/>
  <cols>
    <col min="1" max="2" width="9.140625" style="5"/>
    <col min="3" max="3" width="15" style="5" customWidth="1"/>
    <col min="4" max="4" width="63.28515625" style="5" customWidth="1"/>
    <col min="5" max="8" width="18.5703125" style="5" customWidth="1"/>
    <col min="9" max="9" width="9.140625" style="5"/>
    <col min="10" max="10" width="17.42578125" style="5" customWidth="1"/>
    <col min="11" max="16384" width="9.140625" style="5"/>
  </cols>
  <sheetData>
    <row r="1" spans="2:11" ht="16.5" customHeight="1" x14ac:dyDescent="0.3"/>
    <row r="2" spans="2:11" ht="20.25" x14ac:dyDescent="0.3">
      <c r="B2" s="71" t="s">
        <v>248</v>
      </c>
      <c r="C2" s="71"/>
      <c r="J2" s="209"/>
      <c r="K2" s="209"/>
    </row>
    <row r="3" spans="2:11" x14ac:dyDescent="0.3">
      <c r="B3" s="72"/>
      <c r="C3" s="72"/>
      <c r="J3" s="209"/>
      <c r="K3" s="209"/>
    </row>
    <row r="4" spans="2:11" ht="63" x14ac:dyDescent="0.3">
      <c r="B4" s="219">
        <v>45291</v>
      </c>
      <c r="C4" s="220"/>
      <c r="D4" s="220"/>
      <c r="E4" s="96" t="s">
        <v>265</v>
      </c>
      <c r="F4" s="96" t="s">
        <v>266</v>
      </c>
      <c r="G4" s="96" t="s">
        <v>263</v>
      </c>
      <c r="H4" s="96" t="s">
        <v>264</v>
      </c>
    </row>
    <row r="5" spans="2:11" ht="16.5" customHeight="1" x14ac:dyDescent="0.3">
      <c r="B5" s="32">
        <v>1</v>
      </c>
      <c r="C5" s="221" t="s">
        <v>260</v>
      </c>
      <c r="D5" s="35" t="s">
        <v>250</v>
      </c>
      <c r="E5" s="74">
        <v>4</v>
      </c>
      <c r="F5" s="74">
        <v>10</v>
      </c>
      <c r="G5" s="74">
        <v>10</v>
      </c>
      <c r="H5" s="74">
        <v>7</v>
      </c>
      <c r="I5" s="79"/>
      <c r="J5" s="139" t="s">
        <v>349</v>
      </c>
    </row>
    <row r="6" spans="2:11" ht="16.5" customHeight="1" x14ac:dyDescent="0.3">
      <c r="B6" s="32">
        <v>2</v>
      </c>
      <c r="C6" s="221"/>
      <c r="D6" s="35" t="s">
        <v>251</v>
      </c>
      <c r="E6" s="74">
        <v>4436</v>
      </c>
      <c r="F6" s="74">
        <v>12312</v>
      </c>
      <c r="G6" s="74">
        <v>16941</v>
      </c>
      <c r="H6" s="74">
        <v>6863</v>
      </c>
    </row>
    <row r="7" spans="2:11" ht="16.5" customHeight="1" x14ac:dyDescent="0.3">
      <c r="B7" s="32">
        <v>3</v>
      </c>
      <c r="C7" s="221"/>
      <c r="D7" s="39" t="s">
        <v>252</v>
      </c>
      <c r="E7" s="74">
        <v>4436</v>
      </c>
      <c r="F7" s="74">
        <v>12312</v>
      </c>
      <c r="G7" s="74">
        <v>16941</v>
      </c>
      <c r="H7" s="74">
        <v>6863</v>
      </c>
    </row>
    <row r="8" spans="2:11" ht="16.5" customHeight="1" x14ac:dyDescent="0.3">
      <c r="B8" s="32">
        <v>4</v>
      </c>
      <c r="C8" s="221"/>
      <c r="D8" s="39" t="s">
        <v>253</v>
      </c>
      <c r="E8" s="75"/>
      <c r="F8" s="75"/>
      <c r="G8" s="75"/>
      <c r="H8" s="75"/>
    </row>
    <row r="9" spans="2:11" ht="16.5" customHeight="1" x14ac:dyDescent="0.3">
      <c r="B9" s="32" t="s">
        <v>35</v>
      </c>
      <c r="C9" s="221"/>
      <c r="D9" s="39" t="s">
        <v>254</v>
      </c>
      <c r="E9" s="74">
        <v>0</v>
      </c>
      <c r="F9" s="74">
        <v>0</v>
      </c>
      <c r="G9" s="74">
        <v>0</v>
      </c>
      <c r="H9" s="74">
        <v>0</v>
      </c>
    </row>
    <row r="10" spans="2:11" ht="33" customHeight="1" x14ac:dyDescent="0.3">
      <c r="B10" s="32">
        <v>5</v>
      </c>
      <c r="C10" s="221"/>
      <c r="D10" s="39" t="s">
        <v>255</v>
      </c>
      <c r="E10" s="74">
        <v>0</v>
      </c>
      <c r="F10" s="74">
        <v>0</v>
      </c>
      <c r="G10" s="74">
        <v>0</v>
      </c>
      <c r="H10" s="74">
        <v>0</v>
      </c>
    </row>
    <row r="11" spans="2:11" ht="16.5" customHeight="1" x14ac:dyDescent="0.3">
      <c r="B11" s="32" t="s">
        <v>43</v>
      </c>
      <c r="C11" s="221"/>
      <c r="D11" s="39" t="s">
        <v>256</v>
      </c>
      <c r="E11" s="74">
        <v>0</v>
      </c>
      <c r="F11" s="74">
        <v>0</v>
      </c>
      <c r="G11" s="74">
        <v>0</v>
      </c>
      <c r="H11" s="74">
        <v>0</v>
      </c>
    </row>
    <row r="12" spans="2:11" ht="16.5" customHeight="1" x14ac:dyDescent="0.3">
      <c r="B12" s="32">
        <v>6</v>
      </c>
      <c r="C12" s="221"/>
      <c r="D12" s="39" t="s">
        <v>253</v>
      </c>
      <c r="E12" s="75"/>
      <c r="F12" s="75"/>
      <c r="G12" s="75"/>
      <c r="H12" s="75"/>
    </row>
    <row r="13" spans="2:11" ht="16.5" customHeight="1" x14ac:dyDescent="0.3">
      <c r="B13" s="32">
        <v>7</v>
      </c>
      <c r="C13" s="221"/>
      <c r="D13" s="39" t="s">
        <v>257</v>
      </c>
      <c r="E13" s="74">
        <v>0</v>
      </c>
      <c r="F13" s="74">
        <v>0</v>
      </c>
      <c r="G13" s="74">
        <v>0</v>
      </c>
      <c r="H13" s="74">
        <v>0</v>
      </c>
    </row>
    <row r="14" spans="2:11" ht="16.5" customHeight="1" x14ac:dyDescent="0.3">
      <c r="B14" s="32">
        <v>8</v>
      </c>
      <c r="C14" s="221"/>
      <c r="D14" s="39" t="s">
        <v>253</v>
      </c>
      <c r="E14" s="75"/>
      <c r="F14" s="75"/>
      <c r="G14" s="75"/>
      <c r="H14" s="75"/>
    </row>
    <row r="15" spans="2:11" ht="16.5" customHeight="1" x14ac:dyDescent="0.3">
      <c r="B15" s="32">
        <v>9</v>
      </c>
      <c r="C15" s="221" t="s">
        <v>261</v>
      </c>
      <c r="D15" s="62" t="s">
        <v>250</v>
      </c>
      <c r="E15" s="74">
        <v>0</v>
      </c>
      <c r="F15" s="74">
        <v>0</v>
      </c>
      <c r="G15" s="74">
        <v>0</v>
      </c>
      <c r="H15" s="74">
        <v>0</v>
      </c>
    </row>
    <row r="16" spans="2:11" ht="16.5" customHeight="1" x14ac:dyDescent="0.3">
      <c r="B16" s="32">
        <v>10</v>
      </c>
      <c r="C16" s="221"/>
      <c r="D16" s="62" t="s">
        <v>258</v>
      </c>
      <c r="E16" s="74">
        <v>0</v>
      </c>
      <c r="F16" s="74">
        <v>0</v>
      </c>
      <c r="G16" s="74">
        <v>0</v>
      </c>
      <c r="H16" s="74">
        <v>0</v>
      </c>
    </row>
    <row r="17" spans="2:8" ht="16.5" customHeight="1" x14ac:dyDescent="0.3">
      <c r="B17" s="32">
        <v>11</v>
      </c>
      <c r="C17" s="221"/>
      <c r="D17" s="39" t="s">
        <v>252</v>
      </c>
      <c r="E17" s="74">
        <v>0</v>
      </c>
      <c r="F17" s="74">
        <v>0</v>
      </c>
      <c r="G17" s="74">
        <v>0</v>
      </c>
      <c r="H17" s="74">
        <v>0</v>
      </c>
    </row>
    <row r="18" spans="2:8" ht="16.5" customHeight="1" x14ac:dyDescent="0.3">
      <c r="B18" s="32">
        <v>12</v>
      </c>
      <c r="C18" s="221"/>
      <c r="D18" s="76" t="s">
        <v>259</v>
      </c>
      <c r="E18" s="74">
        <v>0</v>
      </c>
      <c r="F18" s="74">
        <v>0</v>
      </c>
      <c r="G18" s="74">
        <v>0</v>
      </c>
      <c r="H18" s="74">
        <v>0</v>
      </c>
    </row>
    <row r="19" spans="2:8" ht="16.5" customHeight="1" x14ac:dyDescent="0.3">
      <c r="B19" s="32" t="s">
        <v>44</v>
      </c>
      <c r="C19" s="221"/>
      <c r="D19" s="39" t="s">
        <v>254</v>
      </c>
      <c r="E19" s="74">
        <v>0</v>
      </c>
      <c r="F19" s="74">
        <v>0</v>
      </c>
      <c r="G19" s="74">
        <v>0</v>
      </c>
      <c r="H19" s="74">
        <v>0</v>
      </c>
    </row>
    <row r="20" spans="2:8" ht="16.5" customHeight="1" x14ac:dyDescent="0.3">
      <c r="B20" s="32" t="s">
        <v>1</v>
      </c>
      <c r="C20" s="221"/>
      <c r="D20" s="76" t="s">
        <v>259</v>
      </c>
      <c r="E20" s="74">
        <v>0</v>
      </c>
      <c r="F20" s="74">
        <v>0</v>
      </c>
      <c r="G20" s="74">
        <v>0</v>
      </c>
      <c r="H20" s="74">
        <v>0</v>
      </c>
    </row>
    <row r="21" spans="2:8" ht="16.5" customHeight="1" x14ac:dyDescent="0.3">
      <c r="B21" s="32" t="s">
        <v>45</v>
      </c>
      <c r="C21" s="221"/>
      <c r="D21" s="39" t="s">
        <v>255</v>
      </c>
      <c r="E21" s="74">
        <v>0</v>
      </c>
      <c r="F21" s="74">
        <v>0</v>
      </c>
      <c r="G21" s="74">
        <v>0</v>
      </c>
      <c r="H21" s="74">
        <v>0</v>
      </c>
    </row>
    <row r="22" spans="2:8" ht="16.5" customHeight="1" x14ac:dyDescent="0.3">
      <c r="B22" s="32" t="s">
        <v>29</v>
      </c>
      <c r="C22" s="221"/>
      <c r="D22" s="76" t="s">
        <v>259</v>
      </c>
      <c r="E22" s="74">
        <v>0</v>
      </c>
      <c r="F22" s="74">
        <v>0</v>
      </c>
      <c r="G22" s="74">
        <v>0</v>
      </c>
      <c r="H22" s="74">
        <v>0</v>
      </c>
    </row>
    <row r="23" spans="2:8" ht="16.5" customHeight="1" x14ac:dyDescent="0.3">
      <c r="B23" s="32" t="s">
        <v>46</v>
      </c>
      <c r="C23" s="221"/>
      <c r="D23" s="39" t="s">
        <v>256</v>
      </c>
      <c r="E23" s="74">
        <v>0</v>
      </c>
      <c r="F23" s="74">
        <v>0</v>
      </c>
      <c r="G23" s="74">
        <v>0</v>
      </c>
      <c r="H23" s="74">
        <v>0</v>
      </c>
    </row>
    <row r="24" spans="2:8" ht="16.5" customHeight="1" x14ac:dyDescent="0.3">
      <c r="B24" s="32" t="s">
        <v>47</v>
      </c>
      <c r="C24" s="221"/>
      <c r="D24" s="76" t="s">
        <v>259</v>
      </c>
      <c r="E24" s="74">
        <v>0</v>
      </c>
      <c r="F24" s="74">
        <v>0</v>
      </c>
      <c r="G24" s="74">
        <v>0</v>
      </c>
      <c r="H24" s="74">
        <v>0</v>
      </c>
    </row>
    <row r="25" spans="2:8" ht="16.5" customHeight="1" x14ac:dyDescent="0.3">
      <c r="B25" s="152">
        <v>15</v>
      </c>
      <c r="C25" s="221"/>
      <c r="D25" s="39" t="s">
        <v>257</v>
      </c>
      <c r="E25" s="74">
        <v>0</v>
      </c>
      <c r="F25" s="74">
        <v>0</v>
      </c>
      <c r="G25" s="74">
        <v>0</v>
      </c>
      <c r="H25" s="74">
        <v>0</v>
      </c>
    </row>
    <row r="26" spans="2:8" ht="16.5" customHeight="1" x14ac:dyDescent="0.3">
      <c r="B26" s="32">
        <v>16</v>
      </c>
      <c r="C26" s="221"/>
      <c r="D26" s="76" t="s">
        <v>259</v>
      </c>
      <c r="E26" s="74">
        <v>0</v>
      </c>
      <c r="F26" s="74">
        <v>0</v>
      </c>
      <c r="G26" s="74">
        <v>0</v>
      </c>
      <c r="H26" s="74">
        <v>0</v>
      </c>
    </row>
    <row r="27" spans="2:8" ht="16.5" customHeight="1" x14ac:dyDescent="0.3">
      <c r="B27" s="122">
        <v>17</v>
      </c>
      <c r="C27" s="222" t="s">
        <v>262</v>
      </c>
      <c r="D27" s="222"/>
      <c r="E27" s="137">
        <v>4436</v>
      </c>
      <c r="F27" s="137">
        <v>12312</v>
      </c>
      <c r="G27" s="138">
        <v>16941</v>
      </c>
      <c r="H27" s="137">
        <v>6863</v>
      </c>
    </row>
  </sheetData>
  <mergeCells count="5">
    <mergeCell ref="J2:K3"/>
    <mergeCell ref="B4:D4"/>
    <mergeCell ref="C5:C14"/>
    <mergeCell ref="C15:C26"/>
    <mergeCell ref="C27:D27"/>
  </mergeCells>
  <hyperlinks>
    <hyperlink ref="J5" location="Indhold!A1" display="Retur til indhold" xr:uid="{1AD1185C-73AD-4D8C-BA78-E997A5D7FF74}"/>
  </hyperlinks>
  <pageMargins left="0.7" right="0.7" top="0.75" bottom="0.75" header="0.3" footer="0.3"/>
  <pageSetup paperSize="9" scale="81"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8857-0242-4F9D-9677-C06BF0EE4E86}">
  <sheetPr>
    <tabColor rgb="FFEDF0F0"/>
    <pageSetUpPr fitToPage="1"/>
  </sheetPr>
  <dimension ref="B2:I28"/>
  <sheetViews>
    <sheetView showGridLines="0" topLeftCell="C1" zoomScale="90" zoomScaleNormal="90" zoomScalePageLayoutView="90" workbookViewId="0"/>
  </sheetViews>
  <sheetFormatPr defaultColWidth="9.140625" defaultRowHeight="15" x14ac:dyDescent="0.25"/>
  <cols>
    <col min="1" max="1" width="9.140625" style="156"/>
    <col min="2" max="2" width="9.85546875" style="156" customWidth="1"/>
    <col min="3" max="3" width="138.5703125" style="156" bestFit="1" customWidth="1"/>
    <col min="4" max="4" width="24.42578125" style="156" customWidth="1"/>
    <col min="5" max="5" width="23.28515625" style="156" customWidth="1"/>
    <col min="6" max="6" width="21" style="156" customWidth="1"/>
    <col min="7" max="7" width="25" style="156" customWidth="1"/>
    <col min="8" max="8" width="8.140625" style="156" customWidth="1"/>
    <col min="9" max="9" width="15.5703125" style="156" customWidth="1"/>
    <col min="10" max="10" width="29.7109375" style="156" customWidth="1"/>
    <col min="11" max="11" width="22" style="156" customWidth="1"/>
    <col min="12" max="12" width="16.42578125" style="156" customWidth="1"/>
    <col min="13" max="13" width="14.85546875" style="156" customWidth="1"/>
    <col min="14" max="14" width="14.5703125" style="156" customWidth="1"/>
    <col min="15" max="15" width="31.5703125" style="156" customWidth="1"/>
    <col min="16" max="16384" width="9.140625" style="156"/>
  </cols>
  <sheetData>
    <row r="2" spans="2:9" ht="20.25" x14ac:dyDescent="0.25">
      <c r="B2" s="71" t="s">
        <v>401</v>
      </c>
    </row>
    <row r="4" spans="2:9" ht="47.25" x14ac:dyDescent="0.3">
      <c r="B4" s="88">
        <v>45291</v>
      </c>
      <c r="C4" s="165"/>
      <c r="D4" s="96" t="s">
        <v>402</v>
      </c>
      <c r="E4" s="96" t="s">
        <v>403</v>
      </c>
      <c r="F4" s="96" t="s">
        <v>263</v>
      </c>
      <c r="G4" s="96" t="s">
        <v>264</v>
      </c>
    </row>
    <row r="5" spans="2:9" ht="14.25" customHeight="1" x14ac:dyDescent="0.3">
      <c r="B5" s="166"/>
      <c r="C5" s="168" t="s">
        <v>404</v>
      </c>
      <c r="D5" s="167"/>
      <c r="E5" s="167"/>
      <c r="F5" s="167"/>
      <c r="G5" s="167"/>
      <c r="I5" s="139" t="s">
        <v>349</v>
      </c>
    </row>
    <row r="6" spans="2:9" ht="15" customHeight="1" x14ac:dyDescent="0.3">
      <c r="B6" s="169">
        <v>1</v>
      </c>
      <c r="C6" s="74" t="s">
        <v>405</v>
      </c>
      <c r="D6" s="74">
        <v>0</v>
      </c>
      <c r="E6" s="74">
        <v>0</v>
      </c>
      <c r="F6" s="74">
        <v>0</v>
      </c>
      <c r="G6" s="74">
        <v>0</v>
      </c>
    </row>
    <row r="7" spans="2:9" ht="15" customHeight="1" x14ac:dyDescent="0.3">
      <c r="B7" s="169">
        <v>2</v>
      </c>
      <c r="C7" s="74" t="s">
        <v>406</v>
      </c>
      <c r="D7" s="74">
        <v>0</v>
      </c>
      <c r="E7" s="74">
        <v>0</v>
      </c>
      <c r="F7" s="74">
        <v>0</v>
      </c>
      <c r="G7" s="74">
        <v>0</v>
      </c>
    </row>
    <row r="8" spans="2:9" ht="15" customHeight="1" x14ac:dyDescent="0.3">
      <c r="B8" s="169">
        <v>3</v>
      </c>
      <c r="C8" s="74" t="s">
        <v>407</v>
      </c>
      <c r="D8" s="74">
        <v>0</v>
      </c>
      <c r="E8" s="74">
        <v>0</v>
      </c>
      <c r="F8" s="74">
        <v>0</v>
      </c>
      <c r="G8" s="74">
        <v>0</v>
      </c>
    </row>
    <row r="9" spans="2:9" ht="15" customHeight="1" x14ac:dyDescent="0.3">
      <c r="B9" s="166"/>
      <c r="C9" s="168" t="s">
        <v>408</v>
      </c>
      <c r="D9" s="167"/>
      <c r="E9" s="167"/>
      <c r="F9" s="167"/>
      <c r="G9" s="167"/>
    </row>
    <row r="10" spans="2:9" ht="15" customHeight="1" x14ac:dyDescent="0.3">
      <c r="B10" s="169">
        <v>4</v>
      </c>
      <c r="C10" s="74" t="s">
        <v>409</v>
      </c>
      <c r="D10" s="74">
        <v>0</v>
      </c>
      <c r="E10" s="74">
        <v>0</v>
      </c>
      <c r="F10" s="74">
        <v>0</v>
      </c>
      <c r="G10" s="74">
        <v>0</v>
      </c>
    </row>
    <row r="11" spans="2:9" ht="15" customHeight="1" x14ac:dyDescent="0.3">
      <c r="B11" s="169">
        <v>5</v>
      </c>
      <c r="C11" s="74" t="s">
        <v>410</v>
      </c>
      <c r="D11" s="74">
        <v>0</v>
      </c>
      <c r="E11" s="74">
        <v>0</v>
      </c>
      <c r="F11" s="74">
        <v>0</v>
      </c>
      <c r="G11" s="74">
        <v>0</v>
      </c>
    </row>
    <row r="12" spans="2:9" ht="15" customHeight="1" x14ac:dyDescent="0.3">
      <c r="B12" s="166"/>
      <c r="C12" s="168" t="s">
        <v>411</v>
      </c>
      <c r="D12" s="167"/>
      <c r="E12" s="167"/>
      <c r="F12" s="167"/>
      <c r="G12" s="167"/>
    </row>
    <row r="13" spans="2:9" ht="15" customHeight="1" x14ac:dyDescent="0.3">
      <c r="B13" s="169">
        <v>6</v>
      </c>
      <c r="C13" s="74" t="s">
        <v>412</v>
      </c>
      <c r="D13" s="74">
        <v>0</v>
      </c>
      <c r="E13" s="74">
        <v>0</v>
      </c>
      <c r="F13" s="74">
        <v>0</v>
      </c>
      <c r="G13" s="74">
        <v>0</v>
      </c>
    </row>
    <row r="14" spans="2:9" ht="15" customHeight="1" x14ac:dyDescent="0.3">
      <c r="B14" s="169">
        <v>7</v>
      </c>
      <c r="C14" s="74" t="s">
        <v>413</v>
      </c>
      <c r="D14" s="74">
        <v>0</v>
      </c>
      <c r="E14" s="74">
        <v>0</v>
      </c>
      <c r="F14" s="74">
        <v>0</v>
      </c>
      <c r="G14" s="74">
        <v>0</v>
      </c>
    </row>
    <row r="15" spans="2:9" ht="15.75" x14ac:dyDescent="0.3">
      <c r="B15" s="169">
        <v>8</v>
      </c>
      <c r="C15" s="74" t="s">
        <v>414</v>
      </c>
      <c r="D15" s="74">
        <v>0</v>
      </c>
      <c r="E15" s="74">
        <v>0</v>
      </c>
      <c r="F15" s="74">
        <v>0</v>
      </c>
      <c r="G15" s="74">
        <v>0</v>
      </c>
    </row>
    <row r="16" spans="2:9" ht="15" customHeight="1" x14ac:dyDescent="0.3">
      <c r="B16" s="169">
        <v>9</v>
      </c>
      <c r="C16" s="74" t="s">
        <v>415</v>
      </c>
      <c r="D16" s="74">
        <v>0</v>
      </c>
      <c r="E16" s="74">
        <v>0</v>
      </c>
      <c r="F16" s="74">
        <v>0</v>
      </c>
      <c r="G16" s="74">
        <v>0</v>
      </c>
    </row>
    <row r="17" spans="2:7" ht="15" customHeight="1" x14ac:dyDescent="0.3">
      <c r="B17" s="169">
        <v>10</v>
      </c>
      <c r="C17" s="74" t="s">
        <v>416</v>
      </c>
      <c r="D17" s="74">
        <v>0</v>
      </c>
      <c r="E17" s="74">
        <v>0</v>
      </c>
      <c r="F17" s="74">
        <v>0</v>
      </c>
      <c r="G17" s="74">
        <v>0</v>
      </c>
    </row>
    <row r="18" spans="2:7" ht="15" customHeight="1" x14ac:dyDescent="0.3">
      <c r="B18" s="169">
        <v>11</v>
      </c>
      <c r="C18" s="74" t="s">
        <v>417</v>
      </c>
      <c r="D18" s="74">
        <v>0</v>
      </c>
      <c r="E18" s="74">
        <v>0</v>
      </c>
      <c r="F18" s="74">
        <v>0</v>
      </c>
      <c r="G18" s="74">
        <v>0</v>
      </c>
    </row>
    <row r="24" spans="2:7" x14ac:dyDescent="0.25">
      <c r="C24" s="223"/>
      <c r="D24" s="223"/>
      <c r="E24" s="223"/>
      <c r="F24" s="223"/>
      <c r="G24" s="223"/>
    </row>
    <row r="28" spans="2:7" ht="29.25" customHeight="1" x14ac:dyDescent="0.25"/>
  </sheetData>
  <mergeCells count="1">
    <mergeCell ref="C24:G24"/>
  </mergeCells>
  <hyperlinks>
    <hyperlink ref="I5" location="Indhold!A1" display="Retur til indhold" xr:uid="{4D207982-5D64-4CC3-9165-25909358EB96}"/>
  </hyperlinks>
  <pageMargins left="0.7" right="0.7" top="0.75" bottom="0.75" header="0.3" footer="0.3"/>
  <pageSetup paperSize="9" scale="56"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5109-1B18-4711-9774-32B86D83B3FA}">
  <sheetPr>
    <tabColor rgb="FFEDF0F0"/>
    <pageSetUpPr fitToPage="1"/>
  </sheetPr>
  <dimension ref="B2:Y29"/>
  <sheetViews>
    <sheetView showGridLines="0" topLeftCell="A3" zoomScale="90" zoomScaleNormal="90" zoomScalePageLayoutView="90" workbookViewId="0"/>
  </sheetViews>
  <sheetFormatPr defaultColWidth="9.140625" defaultRowHeight="15" x14ac:dyDescent="0.25"/>
  <cols>
    <col min="1" max="1" width="9.140625" style="156"/>
    <col min="2" max="2" width="10.7109375" style="156" customWidth="1"/>
    <col min="3" max="3" width="48.7109375" style="156" bestFit="1" customWidth="1"/>
    <col min="4" max="8" width="23.5703125" style="156" customWidth="1"/>
    <col min="9" max="9" width="23.5703125" style="158" customWidth="1"/>
    <col min="10" max="11" width="23.5703125" style="156" customWidth="1"/>
    <col min="12" max="12" width="9.140625" style="156" customWidth="1"/>
    <col min="13" max="13" width="15.28515625" style="156" customWidth="1"/>
    <col min="14" max="16384" width="9.140625" style="156"/>
  </cols>
  <sheetData>
    <row r="2" spans="2:25" ht="20.25" x14ac:dyDescent="0.25">
      <c r="B2" s="71" t="s">
        <v>418</v>
      </c>
      <c r="C2" s="157"/>
    </row>
    <row r="3" spans="2:25" ht="14.25" customHeight="1" x14ac:dyDescent="0.25">
      <c r="C3" s="159"/>
      <c r="D3" s="159"/>
      <c r="E3" s="159"/>
      <c r="F3" s="159"/>
      <c r="G3" s="159"/>
      <c r="H3" s="159"/>
      <c r="I3" s="160"/>
      <c r="J3" s="159"/>
    </row>
    <row r="4" spans="2:25" ht="186.75" customHeight="1" x14ac:dyDescent="0.3">
      <c r="B4" s="88">
        <v>45291</v>
      </c>
      <c r="C4" s="96" t="s">
        <v>419</v>
      </c>
      <c r="D4" s="96" t="s">
        <v>420</v>
      </c>
      <c r="E4" s="96" t="s">
        <v>421</v>
      </c>
      <c r="F4" s="96" t="s">
        <v>422</v>
      </c>
      <c r="G4" s="96" t="s">
        <v>423</v>
      </c>
      <c r="H4" s="96" t="s">
        <v>424</v>
      </c>
      <c r="I4" s="96" t="s">
        <v>425</v>
      </c>
      <c r="J4" s="96" t="s">
        <v>426</v>
      </c>
      <c r="K4" s="96" t="s">
        <v>427</v>
      </c>
      <c r="M4" s="161"/>
      <c r="N4" s="162"/>
      <c r="O4" s="162"/>
      <c r="P4" s="162"/>
      <c r="Q4" s="162"/>
      <c r="R4" s="162"/>
      <c r="S4" s="162"/>
      <c r="T4" s="162"/>
      <c r="U4" s="162"/>
      <c r="V4" s="162"/>
      <c r="W4" s="162"/>
      <c r="X4" s="162"/>
      <c r="Y4" s="162"/>
    </row>
    <row r="5" spans="2:25" ht="15.75" x14ac:dyDescent="0.3">
      <c r="B5" s="169">
        <v>1</v>
      </c>
      <c r="C5" s="39" t="s">
        <v>402</v>
      </c>
      <c r="D5" s="74">
        <v>0</v>
      </c>
      <c r="E5" s="74">
        <v>0</v>
      </c>
      <c r="F5" s="74">
        <v>0</v>
      </c>
      <c r="G5" s="74">
        <v>0</v>
      </c>
      <c r="H5" s="74">
        <v>0</v>
      </c>
      <c r="I5" s="74">
        <v>0</v>
      </c>
      <c r="J5" s="74">
        <v>0</v>
      </c>
      <c r="K5" s="74">
        <v>0</v>
      </c>
      <c r="M5" s="170" t="s">
        <v>349</v>
      </c>
    </row>
    <row r="6" spans="2:25" ht="15.75" x14ac:dyDescent="0.3">
      <c r="B6" s="169">
        <v>2</v>
      </c>
      <c r="C6" s="39" t="s">
        <v>428</v>
      </c>
      <c r="D6" s="74">
        <v>0</v>
      </c>
      <c r="E6" s="74">
        <v>0</v>
      </c>
      <c r="F6" s="74">
        <v>0</v>
      </c>
      <c r="G6" s="74">
        <v>0</v>
      </c>
      <c r="H6" s="74">
        <v>0</v>
      </c>
      <c r="I6" s="74">
        <v>0</v>
      </c>
      <c r="J6" s="74">
        <v>0</v>
      </c>
      <c r="K6" s="74">
        <v>0</v>
      </c>
    </row>
    <row r="7" spans="2:25" ht="31.5" x14ac:dyDescent="0.3">
      <c r="B7" s="169">
        <v>3</v>
      </c>
      <c r="C7" s="39" t="s">
        <v>429</v>
      </c>
      <c r="D7" s="74">
        <v>0</v>
      </c>
      <c r="E7" s="74">
        <v>0</v>
      </c>
      <c r="F7" s="74">
        <v>0</v>
      </c>
      <c r="G7" s="74">
        <v>0</v>
      </c>
      <c r="H7" s="74">
        <v>0</v>
      </c>
      <c r="I7" s="74">
        <v>0</v>
      </c>
      <c r="J7" s="74">
        <v>0</v>
      </c>
      <c r="K7" s="74">
        <v>0</v>
      </c>
    </row>
    <row r="8" spans="2:25" ht="31.5" x14ac:dyDescent="0.3">
      <c r="B8" s="169">
        <v>4</v>
      </c>
      <c r="C8" s="39" t="s">
        <v>430</v>
      </c>
      <c r="D8" s="74">
        <v>0</v>
      </c>
      <c r="E8" s="74">
        <v>0</v>
      </c>
      <c r="F8" s="74">
        <v>0</v>
      </c>
      <c r="G8" s="74">
        <v>0</v>
      </c>
      <c r="H8" s="74">
        <v>0</v>
      </c>
      <c r="I8" s="74">
        <v>0</v>
      </c>
      <c r="J8" s="74">
        <v>0</v>
      </c>
      <c r="K8" s="74">
        <v>0</v>
      </c>
    </row>
    <row r="9" spans="2:25" ht="15.75" x14ac:dyDescent="0.3">
      <c r="B9" s="169">
        <v>5</v>
      </c>
      <c r="C9" s="39" t="s">
        <v>431</v>
      </c>
      <c r="D9" s="74">
        <v>0</v>
      </c>
      <c r="E9" s="74">
        <v>0</v>
      </c>
      <c r="F9" s="74">
        <v>0</v>
      </c>
      <c r="G9" s="74">
        <v>0</v>
      </c>
      <c r="H9" s="74">
        <v>0</v>
      </c>
      <c r="I9" s="74">
        <v>0</v>
      </c>
      <c r="J9" s="74">
        <v>0</v>
      </c>
      <c r="K9" s="74">
        <v>0</v>
      </c>
    </row>
    <row r="10" spans="2:25" ht="15.75" x14ac:dyDescent="0.3">
      <c r="B10" s="169">
        <v>6</v>
      </c>
      <c r="C10" s="39" t="s">
        <v>432</v>
      </c>
      <c r="D10" s="74">
        <v>0</v>
      </c>
      <c r="E10" s="74">
        <v>0</v>
      </c>
      <c r="F10" s="74">
        <v>0</v>
      </c>
      <c r="G10" s="74">
        <v>0</v>
      </c>
      <c r="H10" s="74">
        <v>0</v>
      </c>
      <c r="I10" s="74">
        <v>0</v>
      </c>
      <c r="J10" s="74">
        <v>0</v>
      </c>
      <c r="K10" s="74">
        <v>0</v>
      </c>
    </row>
    <row r="11" spans="2:25" ht="15.75" x14ac:dyDescent="0.3">
      <c r="B11" s="169">
        <v>7</v>
      </c>
      <c r="C11" s="39" t="s">
        <v>433</v>
      </c>
      <c r="D11" s="74">
        <v>0</v>
      </c>
      <c r="E11" s="74">
        <v>0</v>
      </c>
      <c r="F11" s="74">
        <v>0</v>
      </c>
      <c r="G11" s="74">
        <v>0</v>
      </c>
      <c r="H11" s="74">
        <v>0</v>
      </c>
      <c r="I11" s="74">
        <v>0</v>
      </c>
      <c r="J11" s="74">
        <v>0</v>
      </c>
      <c r="K11" s="74">
        <v>0</v>
      </c>
    </row>
    <row r="12" spans="2:25" ht="15.75" x14ac:dyDescent="0.3">
      <c r="B12" s="169">
        <v>8</v>
      </c>
      <c r="C12" s="39" t="s">
        <v>428</v>
      </c>
      <c r="D12" s="74">
        <v>0</v>
      </c>
      <c r="E12" s="74">
        <v>0</v>
      </c>
      <c r="F12" s="74">
        <v>0</v>
      </c>
      <c r="G12" s="74">
        <v>0</v>
      </c>
      <c r="H12" s="74">
        <v>0</v>
      </c>
      <c r="I12" s="74">
        <v>0</v>
      </c>
      <c r="J12" s="74">
        <v>0</v>
      </c>
      <c r="K12" s="74">
        <v>0</v>
      </c>
    </row>
    <row r="13" spans="2:25" ht="31.5" x14ac:dyDescent="0.3">
      <c r="B13" s="169">
        <v>9</v>
      </c>
      <c r="C13" s="39" t="s">
        <v>429</v>
      </c>
      <c r="D13" s="74">
        <v>0</v>
      </c>
      <c r="E13" s="74">
        <v>0</v>
      </c>
      <c r="F13" s="74">
        <v>0</v>
      </c>
      <c r="G13" s="74">
        <v>0</v>
      </c>
      <c r="H13" s="74">
        <v>0</v>
      </c>
      <c r="I13" s="74">
        <v>0</v>
      </c>
      <c r="J13" s="74">
        <v>0</v>
      </c>
      <c r="K13" s="74">
        <v>0</v>
      </c>
    </row>
    <row r="14" spans="2:25" ht="31.5" x14ac:dyDescent="0.3">
      <c r="B14" s="169">
        <v>10</v>
      </c>
      <c r="C14" s="39" t="s">
        <v>430</v>
      </c>
      <c r="D14" s="74">
        <v>0</v>
      </c>
      <c r="E14" s="74">
        <v>0</v>
      </c>
      <c r="F14" s="74">
        <v>0</v>
      </c>
      <c r="G14" s="74">
        <v>0</v>
      </c>
      <c r="H14" s="74">
        <v>0</v>
      </c>
      <c r="I14" s="74">
        <v>0</v>
      </c>
      <c r="J14" s="74">
        <v>0</v>
      </c>
      <c r="K14" s="74">
        <v>0</v>
      </c>
    </row>
    <row r="15" spans="2:25" ht="15.75" x14ac:dyDescent="0.3">
      <c r="B15" s="169">
        <v>11</v>
      </c>
      <c r="C15" s="39" t="s">
        <v>431</v>
      </c>
      <c r="D15" s="74">
        <v>0</v>
      </c>
      <c r="E15" s="74">
        <v>0</v>
      </c>
      <c r="F15" s="74">
        <v>0</v>
      </c>
      <c r="G15" s="74">
        <v>0</v>
      </c>
      <c r="H15" s="74">
        <v>0</v>
      </c>
      <c r="I15" s="74">
        <v>0</v>
      </c>
      <c r="J15" s="74">
        <v>0</v>
      </c>
      <c r="K15" s="74">
        <v>0</v>
      </c>
    </row>
    <row r="16" spans="2:25" ht="15.75" x14ac:dyDescent="0.3">
      <c r="B16" s="169">
        <v>12</v>
      </c>
      <c r="C16" s="39" t="s">
        <v>432</v>
      </c>
      <c r="D16" s="74">
        <v>0</v>
      </c>
      <c r="E16" s="74">
        <v>0</v>
      </c>
      <c r="F16" s="74">
        <v>0</v>
      </c>
      <c r="G16" s="74">
        <v>0</v>
      </c>
      <c r="H16" s="74">
        <v>0</v>
      </c>
      <c r="I16" s="74">
        <v>0</v>
      </c>
      <c r="J16" s="74">
        <v>0</v>
      </c>
      <c r="K16" s="74">
        <v>0</v>
      </c>
    </row>
    <row r="17" spans="2:13" ht="15.75" x14ac:dyDescent="0.3">
      <c r="B17" s="169">
        <v>13</v>
      </c>
      <c r="C17" s="39" t="s">
        <v>263</v>
      </c>
      <c r="D17" s="74">
        <v>0</v>
      </c>
      <c r="E17" s="74">
        <v>0</v>
      </c>
      <c r="F17" s="74">
        <v>0</v>
      </c>
      <c r="G17" s="74">
        <v>0</v>
      </c>
      <c r="H17" s="74">
        <v>0</v>
      </c>
      <c r="I17" s="74">
        <v>0</v>
      </c>
      <c r="J17" s="74">
        <v>0</v>
      </c>
      <c r="K17" s="74">
        <v>0</v>
      </c>
    </row>
    <row r="18" spans="2:13" ht="15.75" x14ac:dyDescent="0.3">
      <c r="B18" s="169">
        <v>14</v>
      </c>
      <c r="C18" s="39" t="s">
        <v>428</v>
      </c>
      <c r="D18" s="74">
        <v>0</v>
      </c>
      <c r="E18" s="74">
        <v>0</v>
      </c>
      <c r="F18" s="74">
        <v>0</v>
      </c>
      <c r="G18" s="74">
        <v>0</v>
      </c>
      <c r="H18" s="74">
        <v>0</v>
      </c>
      <c r="I18" s="74">
        <v>0</v>
      </c>
      <c r="J18" s="74">
        <v>0</v>
      </c>
      <c r="K18" s="74">
        <v>0</v>
      </c>
    </row>
    <row r="19" spans="2:13" ht="31.5" x14ac:dyDescent="0.3">
      <c r="B19" s="169">
        <v>15</v>
      </c>
      <c r="C19" s="39" t="s">
        <v>429</v>
      </c>
      <c r="D19" s="74">
        <v>0</v>
      </c>
      <c r="E19" s="74">
        <v>0</v>
      </c>
      <c r="F19" s="74">
        <v>0</v>
      </c>
      <c r="G19" s="74">
        <v>0</v>
      </c>
      <c r="H19" s="74">
        <v>0</v>
      </c>
      <c r="I19" s="74">
        <v>0</v>
      </c>
      <c r="J19" s="74">
        <v>0</v>
      </c>
      <c r="K19" s="74">
        <v>0</v>
      </c>
    </row>
    <row r="20" spans="2:13" ht="31.5" x14ac:dyDescent="0.3">
      <c r="B20" s="169">
        <v>16</v>
      </c>
      <c r="C20" s="39" t="s">
        <v>430</v>
      </c>
      <c r="D20" s="74">
        <v>0</v>
      </c>
      <c r="E20" s="74">
        <v>0</v>
      </c>
      <c r="F20" s="74">
        <v>0</v>
      </c>
      <c r="G20" s="74">
        <v>0</v>
      </c>
      <c r="H20" s="74">
        <v>0</v>
      </c>
      <c r="I20" s="74">
        <v>0</v>
      </c>
      <c r="J20" s="74">
        <v>0</v>
      </c>
      <c r="K20" s="74">
        <v>0</v>
      </c>
    </row>
    <row r="21" spans="2:13" ht="15.75" x14ac:dyDescent="0.3">
      <c r="B21" s="169">
        <v>17</v>
      </c>
      <c r="C21" s="39" t="s">
        <v>431</v>
      </c>
      <c r="D21" s="74">
        <v>0</v>
      </c>
      <c r="E21" s="74">
        <v>0</v>
      </c>
      <c r="F21" s="74">
        <v>0</v>
      </c>
      <c r="G21" s="74">
        <v>0</v>
      </c>
      <c r="H21" s="74">
        <v>0</v>
      </c>
      <c r="I21" s="74">
        <v>0</v>
      </c>
      <c r="J21" s="74">
        <v>0</v>
      </c>
      <c r="K21" s="74">
        <v>0</v>
      </c>
    </row>
    <row r="22" spans="2:13" ht="15.75" x14ac:dyDescent="0.3">
      <c r="B22" s="169">
        <v>18</v>
      </c>
      <c r="C22" s="39" t="s">
        <v>432</v>
      </c>
      <c r="D22" s="74">
        <v>0</v>
      </c>
      <c r="E22" s="74">
        <v>0</v>
      </c>
      <c r="F22" s="74">
        <v>0</v>
      </c>
      <c r="G22" s="74">
        <v>0</v>
      </c>
      <c r="H22" s="74">
        <v>0</v>
      </c>
      <c r="I22" s="74">
        <v>0</v>
      </c>
      <c r="J22" s="74">
        <v>0</v>
      </c>
      <c r="K22" s="74">
        <v>0</v>
      </c>
    </row>
    <row r="23" spans="2:13" ht="15.75" x14ac:dyDescent="0.3">
      <c r="B23" s="169">
        <v>19</v>
      </c>
      <c r="C23" s="39" t="s">
        <v>264</v>
      </c>
      <c r="D23" s="74">
        <v>0</v>
      </c>
      <c r="E23" s="74">
        <v>0</v>
      </c>
      <c r="F23" s="74">
        <v>0</v>
      </c>
      <c r="G23" s="74">
        <v>0</v>
      </c>
      <c r="H23" s="74">
        <v>0</v>
      </c>
      <c r="I23" s="74">
        <v>0</v>
      </c>
      <c r="J23" s="74">
        <v>0</v>
      </c>
      <c r="K23" s="74">
        <v>0</v>
      </c>
    </row>
    <row r="24" spans="2:13" ht="15.75" x14ac:dyDescent="0.3">
      <c r="B24" s="169">
        <v>20</v>
      </c>
      <c r="C24" s="39" t="s">
        <v>428</v>
      </c>
      <c r="D24" s="74">
        <v>0</v>
      </c>
      <c r="E24" s="74">
        <v>0</v>
      </c>
      <c r="F24" s="74">
        <v>0</v>
      </c>
      <c r="G24" s="74">
        <v>0</v>
      </c>
      <c r="H24" s="74">
        <v>0</v>
      </c>
      <c r="I24" s="74">
        <v>0</v>
      </c>
      <c r="J24" s="74">
        <v>0</v>
      </c>
      <c r="K24" s="74">
        <v>0</v>
      </c>
      <c r="M24" s="162"/>
    </row>
    <row r="25" spans="2:13" ht="31.5" x14ac:dyDescent="0.3">
      <c r="B25" s="169">
        <v>21</v>
      </c>
      <c r="C25" s="39" t="s">
        <v>429</v>
      </c>
      <c r="D25" s="74"/>
      <c r="E25" s="74"/>
      <c r="F25" s="74"/>
      <c r="G25" s="74"/>
      <c r="H25" s="74"/>
      <c r="I25" s="74"/>
      <c r="J25" s="74"/>
      <c r="K25" s="74"/>
    </row>
    <row r="26" spans="2:13" ht="31.5" x14ac:dyDescent="0.3">
      <c r="B26" s="169">
        <v>22</v>
      </c>
      <c r="C26" s="39" t="s">
        <v>430</v>
      </c>
      <c r="D26" s="74"/>
      <c r="E26" s="74"/>
      <c r="F26" s="74"/>
      <c r="G26" s="74"/>
      <c r="H26" s="74"/>
      <c r="I26" s="74"/>
      <c r="J26" s="74"/>
      <c r="K26" s="74"/>
    </row>
    <row r="27" spans="2:13" ht="15.75" x14ac:dyDescent="0.3">
      <c r="B27" s="169">
        <v>23</v>
      </c>
      <c r="C27" s="39" t="s">
        <v>431</v>
      </c>
      <c r="D27" s="74"/>
      <c r="E27" s="74"/>
      <c r="F27" s="74"/>
      <c r="G27" s="74"/>
      <c r="H27" s="74"/>
      <c r="I27" s="74"/>
      <c r="J27" s="74"/>
      <c r="K27" s="74"/>
    </row>
    <row r="28" spans="2:13" ht="15.75" x14ac:dyDescent="0.3">
      <c r="B28" s="169">
        <v>24</v>
      </c>
      <c r="C28" s="39" t="s">
        <v>432</v>
      </c>
      <c r="D28" s="74"/>
      <c r="E28" s="74"/>
      <c r="F28" s="74"/>
      <c r="G28" s="74"/>
      <c r="H28" s="74"/>
      <c r="I28" s="74"/>
      <c r="J28" s="74"/>
      <c r="K28" s="74"/>
    </row>
    <row r="29" spans="2:13" ht="15.75" x14ac:dyDescent="0.3">
      <c r="B29" s="169">
        <v>25</v>
      </c>
      <c r="C29" s="39" t="s">
        <v>434</v>
      </c>
      <c r="D29" s="74"/>
      <c r="E29" s="74"/>
      <c r="F29" s="74"/>
      <c r="G29" s="74"/>
      <c r="H29" s="74"/>
      <c r="I29" s="74"/>
      <c r="J29" s="74"/>
      <c r="K29" s="74"/>
    </row>
  </sheetData>
  <hyperlinks>
    <hyperlink ref="M5" location="Indhold!A1" display="Retur til indhold" xr:uid="{F0C179C9-7499-4699-92A4-1A5E59AD29BE}"/>
  </hyperlinks>
  <pageMargins left="0.7" right="0.7" top="0.75" bottom="0.75" header="0.3" footer="0.3"/>
  <pageSetup paperSize="9" scale="5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sheetPr>
    <tabColor rgb="FF9A100D"/>
    <pageSetUpPr fitToPage="1"/>
  </sheetPr>
  <dimension ref="B2:H10"/>
  <sheetViews>
    <sheetView zoomScale="90" zoomScaleNormal="90" workbookViewId="0">
      <selection activeCell="F40" sqref="F40"/>
    </sheetView>
  </sheetViews>
  <sheetFormatPr defaultColWidth="9.140625" defaultRowHeight="15.75" x14ac:dyDescent="0.3"/>
  <cols>
    <col min="1" max="16384" width="9.140625" style="65"/>
  </cols>
  <sheetData>
    <row r="2" spans="2:8" x14ac:dyDescent="0.3">
      <c r="B2" s="141" t="s">
        <v>347</v>
      </c>
      <c r="C2" s="142"/>
      <c r="D2" s="143"/>
      <c r="E2" s="143"/>
      <c r="F2" s="143"/>
      <c r="G2" s="143"/>
      <c r="H2" s="144"/>
    </row>
    <row r="3" spans="2:8" x14ac:dyDescent="0.3">
      <c r="B3" s="200" t="s">
        <v>360</v>
      </c>
      <c r="C3" s="201"/>
      <c r="D3" s="201"/>
      <c r="E3" s="201"/>
      <c r="F3" s="201"/>
      <c r="G3" s="201"/>
      <c r="H3" s="202"/>
    </row>
    <row r="4" spans="2:8" x14ac:dyDescent="0.3">
      <c r="B4" s="200"/>
      <c r="C4" s="201"/>
      <c r="D4" s="201"/>
      <c r="E4" s="201"/>
      <c r="F4" s="201"/>
      <c r="G4" s="201"/>
      <c r="H4" s="202"/>
    </row>
    <row r="5" spans="2:8" x14ac:dyDescent="0.3">
      <c r="B5" s="200"/>
      <c r="C5" s="201"/>
      <c r="D5" s="201"/>
      <c r="E5" s="201"/>
      <c r="F5" s="201"/>
      <c r="G5" s="201"/>
      <c r="H5" s="202"/>
    </row>
    <row r="6" spans="2:8" x14ac:dyDescent="0.3">
      <c r="B6" s="200"/>
      <c r="C6" s="201"/>
      <c r="D6" s="201"/>
      <c r="E6" s="201"/>
      <c r="F6" s="201"/>
      <c r="G6" s="201"/>
      <c r="H6" s="202"/>
    </row>
    <row r="7" spans="2:8" x14ac:dyDescent="0.3">
      <c r="B7" s="200"/>
      <c r="C7" s="201"/>
      <c r="D7" s="201"/>
      <c r="E7" s="201"/>
      <c r="F7" s="201"/>
      <c r="G7" s="201"/>
      <c r="H7" s="202"/>
    </row>
    <row r="8" spans="2:8" x14ac:dyDescent="0.3">
      <c r="B8" s="200"/>
      <c r="C8" s="201"/>
      <c r="D8" s="201"/>
      <c r="E8" s="201"/>
      <c r="F8" s="201"/>
      <c r="G8" s="201"/>
      <c r="H8" s="202"/>
    </row>
    <row r="9" spans="2:8" x14ac:dyDescent="0.3">
      <c r="B9" s="200"/>
      <c r="C9" s="201"/>
      <c r="D9" s="201"/>
      <c r="E9" s="201"/>
      <c r="F9" s="201"/>
      <c r="G9" s="201"/>
      <c r="H9" s="202"/>
    </row>
    <row r="10" spans="2:8" x14ac:dyDescent="0.3">
      <c r="B10" s="203"/>
      <c r="C10" s="204"/>
      <c r="D10" s="204"/>
      <c r="E10" s="204"/>
      <c r="F10" s="204"/>
      <c r="G10" s="204"/>
      <c r="H10" s="205"/>
    </row>
  </sheetData>
  <mergeCells count="1">
    <mergeCell ref="B3:H10"/>
  </mergeCells>
  <pageMargins left="0.7" right="0.7" top="0.75" bottom="0.75" header="0.3" footer="0.3"/>
  <pageSetup paperSize="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FD2C-E38E-40FA-AC84-D9836CCE1E5B}">
  <sheetPr>
    <tabColor rgb="FFEDF0F0"/>
    <pageSetUpPr fitToPage="1"/>
  </sheetPr>
  <dimension ref="B2:F20"/>
  <sheetViews>
    <sheetView showGridLines="0" zoomScale="90" zoomScaleNormal="90" workbookViewId="0"/>
  </sheetViews>
  <sheetFormatPr defaultColWidth="9.140625" defaultRowHeight="15" x14ac:dyDescent="0.25"/>
  <cols>
    <col min="2" max="2" width="10" customWidth="1"/>
    <col min="3" max="3" width="42.28515625" customWidth="1"/>
    <col min="4" max="4" width="48.140625" customWidth="1"/>
    <col min="5" max="5" width="7.85546875" customWidth="1"/>
    <col min="6" max="6" width="15.7109375" customWidth="1"/>
    <col min="8" max="8" width="42.28515625" customWidth="1"/>
    <col min="9" max="9" width="48.140625" customWidth="1"/>
  </cols>
  <sheetData>
    <row r="2" spans="2:6" ht="20.25" x14ac:dyDescent="0.25">
      <c r="B2" s="71" t="s">
        <v>435</v>
      </c>
    </row>
    <row r="3" spans="2:6" x14ac:dyDescent="0.25">
      <c r="B3" s="163"/>
    </row>
    <row r="4" spans="2:6" ht="31.5" x14ac:dyDescent="0.3">
      <c r="B4" s="88">
        <v>45291</v>
      </c>
      <c r="C4" s="96" t="s">
        <v>436</v>
      </c>
      <c r="D4" s="96" t="s">
        <v>437</v>
      </c>
    </row>
    <row r="5" spans="2:6" ht="15.75" x14ac:dyDescent="0.3">
      <c r="B5" s="169">
        <v>1</v>
      </c>
      <c r="C5" s="39" t="s">
        <v>438</v>
      </c>
      <c r="D5" s="74">
        <v>0</v>
      </c>
      <c r="F5" s="170" t="s">
        <v>349</v>
      </c>
    </row>
    <row r="6" spans="2:6" ht="15.75" x14ac:dyDescent="0.3">
      <c r="B6" s="169">
        <v>2</v>
      </c>
      <c r="C6" s="39" t="s">
        <v>439</v>
      </c>
      <c r="D6" s="74">
        <v>0</v>
      </c>
    </row>
    <row r="7" spans="2:6" ht="15.75" x14ac:dyDescent="0.3">
      <c r="B7" s="169">
        <v>3</v>
      </c>
      <c r="C7" s="39" t="s">
        <v>440</v>
      </c>
      <c r="D7" s="74">
        <v>0</v>
      </c>
    </row>
    <row r="8" spans="2:6" ht="15.75" x14ac:dyDescent="0.3">
      <c r="B8" s="169">
        <v>4</v>
      </c>
      <c r="C8" s="39" t="s">
        <v>441</v>
      </c>
      <c r="D8" s="74">
        <v>0</v>
      </c>
    </row>
    <row r="9" spans="2:6" ht="15.75" x14ac:dyDescent="0.3">
      <c r="B9" s="169">
        <v>5</v>
      </c>
      <c r="C9" s="39" t="s">
        <v>442</v>
      </c>
      <c r="D9" s="74">
        <v>0</v>
      </c>
    </row>
    <row r="10" spans="2:6" ht="15.75" x14ac:dyDescent="0.3">
      <c r="B10" s="169">
        <v>6</v>
      </c>
      <c r="C10" s="39" t="s">
        <v>443</v>
      </c>
      <c r="D10" s="74">
        <v>0</v>
      </c>
    </row>
    <row r="11" spans="2:6" ht="15.75" x14ac:dyDescent="0.3">
      <c r="B11" s="169">
        <v>7</v>
      </c>
      <c r="C11" s="39" t="s">
        <v>444</v>
      </c>
      <c r="D11" s="74">
        <v>0</v>
      </c>
    </row>
    <row r="12" spans="2:6" ht="15.75" x14ac:dyDescent="0.3">
      <c r="B12" s="169">
        <v>8</v>
      </c>
      <c r="C12" s="39" t="s">
        <v>445</v>
      </c>
      <c r="D12" s="74">
        <v>0</v>
      </c>
    </row>
    <row r="13" spans="2:6" ht="15.75" x14ac:dyDescent="0.3">
      <c r="B13" s="169">
        <v>9</v>
      </c>
      <c r="C13" s="39" t="s">
        <v>446</v>
      </c>
      <c r="D13" s="74">
        <v>0</v>
      </c>
    </row>
    <row r="14" spans="2:6" ht="15.75" x14ac:dyDescent="0.3">
      <c r="B14" s="169">
        <v>10</v>
      </c>
      <c r="C14" s="39" t="s">
        <v>447</v>
      </c>
      <c r="D14" s="74">
        <v>0</v>
      </c>
    </row>
    <row r="15" spans="2:6" ht="15.75" x14ac:dyDescent="0.3">
      <c r="B15" s="169">
        <v>11</v>
      </c>
      <c r="C15" s="39" t="s">
        <v>448</v>
      </c>
      <c r="D15" s="74">
        <v>0</v>
      </c>
    </row>
    <row r="16" spans="2:6" ht="31.5" x14ac:dyDescent="0.3">
      <c r="B16" s="169" t="s">
        <v>449</v>
      </c>
      <c r="C16" s="39" t="s">
        <v>450</v>
      </c>
      <c r="D16" s="74"/>
    </row>
    <row r="20" spans="4:4" x14ac:dyDescent="0.25">
      <c r="D20" s="164"/>
    </row>
  </sheetData>
  <hyperlinks>
    <hyperlink ref="F5" location="Indhold!A1" display="Retur til indhold" xr:uid="{97FB04CC-DCBE-4176-8373-BB4665662D1E}"/>
  </hyperlinks>
  <pageMargins left="0.7" right="0.7" top="0.75" bottom="0.75" header="0.3" footer="0.3"/>
  <pageSetup paperSize="9"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5A3-E83F-42B3-B179-68A02D99B904}">
  <sheetPr>
    <tabColor rgb="FFEDF0F0"/>
    <pageSetUpPr fitToPage="1"/>
  </sheetPr>
  <dimension ref="B1:P14"/>
  <sheetViews>
    <sheetView showGridLines="0" topLeftCell="C1" zoomScale="90" zoomScaleNormal="90" workbookViewId="0">
      <selection activeCell="F13" sqref="F13"/>
    </sheetView>
  </sheetViews>
  <sheetFormatPr defaultColWidth="9.140625" defaultRowHeight="15.75" x14ac:dyDescent="0.3"/>
  <cols>
    <col min="1" max="2" width="9.140625" style="5"/>
    <col min="3" max="3" width="75.85546875" style="5" customWidth="1"/>
    <col min="4" max="13" width="18.5703125" style="5" customWidth="1"/>
    <col min="14" max="16384" width="9.140625" style="5"/>
  </cols>
  <sheetData>
    <row r="1" spans="2:16" ht="16.5" customHeight="1" x14ac:dyDescent="0.3">
      <c r="M1" s="139" t="s">
        <v>349</v>
      </c>
    </row>
    <row r="2" spans="2:16" ht="19.5" customHeight="1" x14ac:dyDescent="0.3">
      <c r="B2" s="227" t="s">
        <v>249</v>
      </c>
      <c r="C2" s="227"/>
      <c r="D2" s="227"/>
      <c r="E2" s="227"/>
      <c r="F2" s="227"/>
      <c r="G2" s="227"/>
      <c r="H2" s="227"/>
      <c r="I2" s="227"/>
      <c r="J2" s="227"/>
      <c r="K2" s="227"/>
      <c r="L2" s="227"/>
      <c r="M2" s="227"/>
      <c r="O2" s="209"/>
      <c r="P2" s="209"/>
    </row>
    <row r="3" spans="2:16" ht="16.5" customHeight="1" x14ac:dyDescent="0.3">
      <c r="B3" s="77"/>
      <c r="C3" s="77"/>
      <c r="D3" s="77"/>
      <c r="E3" s="77"/>
      <c r="F3" s="77"/>
      <c r="G3" s="77"/>
      <c r="H3" s="77"/>
      <c r="I3" s="77"/>
      <c r="J3" s="77"/>
      <c r="K3" s="77"/>
      <c r="L3" s="77"/>
      <c r="M3" s="77"/>
      <c r="O3" s="209"/>
      <c r="P3" s="209"/>
    </row>
    <row r="4" spans="2:16" x14ac:dyDescent="0.3">
      <c r="B4" s="99"/>
      <c r="C4" s="92"/>
      <c r="D4" s="92"/>
      <c r="E4" s="92"/>
      <c r="F4" s="92"/>
      <c r="G4" s="92"/>
      <c r="H4" s="92"/>
      <c r="I4" s="92"/>
      <c r="J4" s="92"/>
      <c r="K4" s="92"/>
      <c r="L4" s="92"/>
      <c r="M4" s="92"/>
    </row>
    <row r="5" spans="2:16" ht="16.5" customHeight="1" x14ac:dyDescent="0.3">
      <c r="B5" s="99"/>
      <c r="C5" s="92"/>
      <c r="D5" s="224" t="s">
        <v>267</v>
      </c>
      <c r="E5" s="225"/>
      <c r="F5" s="226"/>
      <c r="G5" s="224" t="s">
        <v>268</v>
      </c>
      <c r="H5" s="225"/>
      <c r="I5" s="225"/>
      <c r="J5" s="225"/>
      <c r="K5" s="225"/>
      <c r="L5" s="226"/>
      <c r="M5" s="100"/>
    </row>
    <row r="6" spans="2:16" ht="48.75" customHeight="1" x14ac:dyDescent="0.3">
      <c r="B6" s="219">
        <v>45291</v>
      </c>
      <c r="C6" s="220"/>
      <c r="D6" s="101" t="s">
        <v>265</v>
      </c>
      <c r="E6" s="101" t="s">
        <v>269</v>
      </c>
      <c r="F6" s="101" t="s">
        <v>270</v>
      </c>
      <c r="G6" s="101" t="s">
        <v>271</v>
      </c>
      <c r="H6" s="101" t="s">
        <v>275</v>
      </c>
      <c r="I6" s="101" t="s">
        <v>272</v>
      </c>
      <c r="J6" s="101" t="s">
        <v>276</v>
      </c>
      <c r="K6" s="101" t="s">
        <v>273</v>
      </c>
      <c r="L6" s="101" t="s">
        <v>274</v>
      </c>
      <c r="M6" s="102" t="s">
        <v>277</v>
      </c>
    </row>
    <row r="7" spans="2:16" ht="16.5" customHeight="1" x14ac:dyDescent="0.3">
      <c r="B7" s="32">
        <v>1</v>
      </c>
      <c r="C7" s="35" t="s">
        <v>278</v>
      </c>
      <c r="D7" s="75"/>
      <c r="E7" s="75"/>
      <c r="F7" s="75"/>
      <c r="G7" s="75"/>
      <c r="H7" s="75"/>
      <c r="I7" s="75"/>
      <c r="J7" s="75"/>
      <c r="K7" s="75"/>
      <c r="L7" s="75"/>
      <c r="M7" s="74">
        <v>14</v>
      </c>
    </row>
    <row r="8" spans="2:16" ht="16.5" customHeight="1" x14ac:dyDescent="0.3">
      <c r="B8" s="32">
        <v>2</v>
      </c>
      <c r="C8" s="39" t="s">
        <v>279</v>
      </c>
      <c r="D8" s="74">
        <v>4</v>
      </c>
      <c r="E8" s="74">
        <v>10</v>
      </c>
      <c r="F8" s="74">
        <f>+E8+D8</f>
        <v>14</v>
      </c>
      <c r="G8" s="75"/>
      <c r="H8" s="75"/>
      <c r="I8" s="75"/>
      <c r="J8" s="75"/>
      <c r="K8" s="75"/>
      <c r="L8" s="75"/>
      <c r="M8" s="75"/>
    </row>
    <row r="9" spans="2:16" ht="16.5" customHeight="1" x14ac:dyDescent="0.3">
      <c r="B9" s="32">
        <v>3</v>
      </c>
      <c r="C9" s="39" t="s">
        <v>280</v>
      </c>
      <c r="D9" s="75"/>
      <c r="E9" s="75"/>
      <c r="F9" s="75"/>
      <c r="G9" s="75"/>
      <c r="H9" s="75"/>
      <c r="I9" s="75"/>
      <c r="J9" s="75"/>
      <c r="K9" s="75"/>
      <c r="L9" s="75"/>
      <c r="M9" s="75"/>
    </row>
    <row r="10" spans="2:16" ht="16.5" customHeight="1" x14ac:dyDescent="0.3">
      <c r="B10" s="32">
        <v>4</v>
      </c>
      <c r="C10" s="39" t="s">
        <v>281</v>
      </c>
      <c r="D10" s="75"/>
      <c r="E10" s="75"/>
      <c r="F10" s="75"/>
      <c r="G10" s="75"/>
      <c r="H10" s="75"/>
      <c r="I10" s="75"/>
      <c r="J10" s="75"/>
      <c r="K10" s="75"/>
      <c r="L10" s="75"/>
      <c r="M10" s="75"/>
    </row>
    <row r="11" spans="2:16" ht="16.5" customHeight="1" x14ac:dyDescent="0.3">
      <c r="B11" s="32">
        <v>5</v>
      </c>
      <c r="C11" s="35" t="s">
        <v>282</v>
      </c>
      <c r="D11" s="74">
        <v>4436</v>
      </c>
      <c r="E11" s="74">
        <v>12312</v>
      </c>
      <c r="F11" s="74">
        <f>+E11+D11</f>
        <v>16748</v>
      </c>
      <c r="G11" s="75"/>
      <c r="H11" s="75"/>
      <c r="I11" s="75"/>
      <c r="J11" s="75"/>
      <c r="K11" s="75"/>
      <c r="L11" s="75"/>
      <c r="M11" s="75"/>
    </row>
    <row r="12" spans="2:16" ht="16.5" customHeight="1" x14ac:dyDescent="0.3">
      <c r="B12" s="32">
        <v>6</v>
      </c>
      <c r="C12" s="39" t="s">
        <v>283</v>
      </c>
      <c r="D12" s="74">
        <v>0</v>
      </c>
      <c r="E12" s="74">
        <v>0</v>
      </c>
      <c r="F12" s="74">
        <v>0</v>
      </c>
      <c r="G12" s="75"/>
      <c r="H12" s="75"/>
      <c r="I12" s="75"/>
      <c r="J12" s="75"/>
      <c r="K12" s="75"/>
      <c r="L12" s="75"/>
      <c r="M12" s="75"/>
    </row>
    <row r="13" spans="2:16" ht="16.5" customHeight="1" x14ac:dyDescent="0.3">
      <c r="B13" s="32">
        <v>7</v>
      </c>
      <c r="C13" s="39" t="s">
        <v>284</v>
      </c>
      <c r="D13" s="74">
        <v>4436</v>
      </c>
      <c r="E13" s="74">
        <v>12312</v>
      </c>
      <c r="F13" s="74">
        <f>+E13+D13</f>
        <v>16748</v>
      </c>
      <c r="G13" s="75"/>
      <c r="H13" s="75"/>
      <c r="I13" s="75"/>
      <c r="J13" s="75"/>
      <c r="K13" s="75"/>
      <c r="L13" s="75"/>
      <c r="M13" s="75"/>
    </row>
    <row r="14" spans="2:16" ht="16.5" customHeight="1" x14ac:dyDescent="0.3">
      <c r="B14" s="78"/>
      <c r="C14" s="80"/>
      <c r="D14" s="79"/>
      <c r="E14" s="79"/>
      <c r="F14" s="79"/>
      <c r="G14" s="79"/>
      <c r="H14" s="79"/>
      <c r="I14" s="79"/>
      <c r="J14" s="79"/>
      <c r="K14" s="79"/>
      <c r="L14" s="79"/>
      <c r="M14" s="81"/>
    </row>
  </sheetData>
  <mergeCells count="5">
    <mergeCell ref="O2:P3"/>
    <mergeCell ref="G5:L5"/>
    <mergeCell ref="B2:M2"/>
    <mergeCell ref="B6:C6"/>
    <mergeCell ref="D5:F5"/>
  </mergeCells>
  <hyperlinks>
    <hyperlink ref="M1" location="Indhold!A1" display="Retur til indhold" xr:uid="{F1F4B842-5959-4BB5-B1C8-0D5B25239882}"/>
  </hyperlinks>
  <pageMargins left="0.7" right="0.7" top="0.75" bottom="0.75" header="0.3" footer="0.3"/>
  <pageSetup paperSize="9" scale="48" fitToHeight="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E6F2-7155-43C1-BD01-B5EF32FDC194}">
  <sheetPr>
    <tabColor rgb="FFEDF0F0"/>
    <pageSetUpPr fitToPage="1"/>
  </sheetPr>
  <dimension ref="B1:E28"/>
  <sheetViews>
    <sheetView showGridLines="0" zoomScale="90" zoomScaleNormal="90" workbookViewId="0">
      <selection activeCell="H9" sqref="H9"/>
    </sheetView>
  </sheetViews>
  <sheetFormatPr defaultColWidth="9.140625" defaultRowHeight="15.75" x14ac:dyDescent="0.3"/>
  <cols>
    <col min="1" max="2" width="9.140625" style="5"/>
    <col min="3" max="3" width="75.85546875" style="5" customWidth="1"/>
    <col min="4" max="4" width="24.7109375" style="5" customWidth="1"/>
    <col min="5" max="5" width="18.5703125" style="5" customWidth="1"/>
    <col min="6" max="9" width="9.140625" style="5"/>
    <col min="10" max="10" width="16" style="5" customWidth="1"/>
    <col min="11" max="16384" width="9.140625" style="5"/>
  </cols>
  <sheetData>
    <row r="1" spans="2:5" ht="16.5" customHeight="1" x14ac:dyDescent="0.3">
      <c r="D1" s="139" t="s">
        <v>349</v>
      </c>
    </row>
    <row r="2" spans="2:5" ht="19.5" customHeight="1" x14ac:dyDescent="0.3">
      <c r="B2" s="172" t="s">
        <v>481</v>
      </c>
      <c r="C2" s="172"/>
      <c r="D2" s="172"/>
      <c r="E2" s="172"/>
    </row>
    <row r="3" spans="2:5" ht="16.5" customHeight="1" x14ac:dyDescent="0.3">
      <c r="B3" s="77"/>
      <c r="C3" s="77"/>
      <c r="D3" s="77"/>
      <c r="E3" s="77"/>
    </row>
    <row r="4" spans="2:5" x14ac:dyDescent="0.3">
      <c r="B4" s="99"/>
      <c r="C4" s="92"/>
      <c r="D4" s="92"/>
    </row>
    <row r="5" spans="2:5" ht="63" customHeight="1" x14ac:dyDescent="0.3">
      <c r="B5" s="219">
        <f>+Erklæring!C2</f>
        <v>45657</v>
      </c>
      <c r="C5" s="220"/>
      <c r="D5" s="101" t="s">
        <v>471</v>
      </c>
    </row>
    <row r="6" spans="2:5" ht="15.6" customHeight="1" x14ac:dyDescent="0.3">
      <c r="B6" s="228" t="s">
        <v>479</v>
      </c>
      <c r="C6" s="228"/>
      <c r="D6" s="228"/>
    </row>
    <row r="7" spans="2:5" ht="16.5" customHeight="1" x14ac:dyDescent="0.3">
      <c r="B7" s="32">
        <v>1</v>
      </c>
      <c r="C7" s="35" t="s">
        <v>456</v>
      </c>
      <c r="D7" s="74">
        <v>8258651.7149499999</v>
      </c>
    </row>
    <row r="8" spans="2:5" ht="16.5" customHeight="1" x14ac:dyDescent="0.3">
      <c r="B8" s="32" t="s">
        <v>460</v>
      </c>
      <c r="C8" s="35" t="s">
        <v>458</v>
      </c>
      <c r="D8" s="74">
        <v>8258651.7149499999</v>
      </c>
    </row>
    <row r="9" spans="2:5" ht="16.5" customHeight="1" x14ac:dyDescent="0.3">
      <c r="B9" s="32">
        <v>2</v>
      </c>
      <c r="C9" s="35" t="s">
        <v>461</v>
      </c>
      <c r="D9" s="74">
        <v>29177085.68</v>
      </c>
    </row>
    <row r="10" spans="2:5" ht="16.5" customHeight="1" x14ac:dyDescent="0.3">
      <c r="B10" s="32">
        <v>3</v>
      </c>
      <c r="C10" s="35" t="s">
        <v>462</v>
      </c>
      <c r="D10" s="176">
        <v>0.28310000000000002</v>
      </c>
    </row>
    <row r="11" spans="2:5" ht="16.5" customHeight="1" x14ac:dyDescent="0.3">
      <c r="B11" s="32" t="s">
        <v>6</v>
      </c>
      <c r="C11" s="35" t="s">
        <v>458</v>
      </c>
      <c r="D11" s="176">
        <v>0.28310000000000002</v>
      </c>
    </row>
    <row r="12" spans="2:5" ht="16.5" customHeight="1" x14ac:dyDescent="0.3">
      <c r="B12" s="32">
        <v>4</v>
      </c>
      <c r="C12" s="35" t="s">
        <v>463</v>
      </c>
      <c r="D12" s="74">
        <v>49700066.121440001</v>
      </c>
    </row>
    <row r="13" spans="2:5" ht="16.5" customHeight="1" x14ac:dyDescent="0.3">
      <c r="B13" s="32">
        <v>5</v>
      </c>
      <c r="C13" s="35" t="s">
        <v>464</v>
      </c>
      <c r="D13" s="176">
        <v>0.16619999999999999</v>
      </c>
    </row>
    <row r="14" spans="2:5" ht="16.5" customHeight="1" x14ac:dyDescent="0.3">
      <c r="B14" s="32" t="s">
        <v>0</v>
      </c>
      <c r="C14" s="35" t="s">
        <v>465</v>
      </c>
      <c r="D14" s="176">
        <v>0.16619999999999999</v>
      </c>
      <c r="E14" s="81"/>
    </row>
    <row r="15" spans="2:5" ht="31.5" x14ac:dyDescent="0.3">
      <c r="B15" s="32" t="s">
        <v>466</v>
      </c>
      <c r="C15" s="35" t="s">
        <v>459</v>
      </c>
      <c r="D15" s="75"/>
    </row>
    <row r="16" spans="2:5" ht="63" x14ac:dyDescent="0.3">
      <c r="B16" s="32" t="s">
        <v>467</v>
      </c>
      <c r="C16" s="35" t="s">
        <v>468</v>
      </c>
      <c r="D16" s="75"/>
    </row>
    <row r="17" spans="2:5" ht="76.150000000000006" customHeight="1" x14ac:dyDescent="0.3">
      <c r="B17" s="32" t="s">
        <v>469</v>
      </c>
      <c r="C17" s="35" t="s">
        <v>470</v>
      </c>
      <c r="D17" s="75"/>
    </row>
    <row r="18" spans="2:5" ht="15.6" customHeight="1" x14ac:dyDescent="0.3">
      <c r="B18" s="228" t="s">
        <v>471</v>
      </c>
      <c r="C18" s="228"/>
      <c r="D18" s="228"/>
    </row>
    <row r="19" spans="2:5" x14ac:dyDescent="0.3">
      <c r="B19" s="32" t="s">
        <v>472</v>
      </c>
      <c r="C19" s="35" t="s">
        <v>473</v>
      </c>
      <c r="D19" s="176">
        <f>+D10</f>
        <v>0.28310000000000002</v>
      </c>
    </row>
    <row r="20" spans="2:5" x14ac:dyDescent="0.3">
      <c r="B20" s="32" t="s">
        <v>474</v>
      </c>
      <c r="C20" s="35" t="s">
        <v>475</v>
      </c>
      <c r="D20" s="176">
        <f>+D11</f>
        <v>0.28310000000000002</v>
      </c>
    </row>
    <row r="21" spans="2:5" x14ac:dyDescent="0.3">
      <c r="B21" s="32" t="s">
        <v>476</v>
      </c>
      <c r="C21" s="35" t="s">
        <v>477</v>
      </c>
      <c r="D21" s="176">
        <f>+D13</f>
        <v>0.16619999999999999</v>
      </c>
    </row>
    <row r="22" spans="2:5" x14ac:dyDescent="0.3">
      <c r="B22" s="32" t="s">
        <v>478</v>
      </c>
      <c r="C22" s="35" t="s">
        <v>475</v>
      </c>
      <c r="D22" s="176">
        <f>+D14</f>
        <v>0.16619999999999999</v>
      </c>
    </row>
    <row r="25" spans="2:5" x14ac:dyDescent="0.3">
      <c r="D25" s="194"/>
      <c r="E25" s="193"/>
    </row>
    <row r="26" spans="2:5" x14ac:dyDescent="0.3">
      <c r="D26" s="194"/>
      <c r="E26" s="193"/>
    </row>
    <row r="27" spans="2:5" x14ac:dyDescent="0.3">
      <c r="D27" s="194"/>
      <c r="E27" s="193"/>
    </row>
    <row r="28" spans="2:5" x14ac:dyDescent="0.3">
      <c r="D28" s="194"/>
      <c r="E28" s="193"/>
    </row>
  </sheetData>
  <sheetProtection sort="0" autoFilter="0"/>
  <mergeCells count="3">
    <mergeCell ref="B6:D6"/>
    <mergeCell ref="B18:D18"/>
    <mergeCell ref="B5:C5"/>
  </mergeCells>
  <hyperlinks>
    <hyperlink ref="D1" location="Indhold!A1" display="Retur til indhold" xr:uid="{A1A0B165-FCCE-4D33-BFB5-7275408AFC1E}"/>
  </hyperlinks>
  <pageMargins left="0.7" right="0.7" top="0.75" bottom="0.75" header="0.3" footer="0.3"/>
  <pageSetup paperSize="9"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15B4-DF3E-490A-91A6-B003477F5271}">
  <sheetPr>
    <tabColor rgb="FFEDF0F0"/>
    <pageSetUpPr fitToPage="1"/>
  </sheetPr>
  <dimension ref="B1:L40"/>
  <sheetViews>
    <sheetView showGridLines="0" topLeftCell="C1" zoomScale="90" zoomScaleNormal="90" workbookViewId="0">
      <selection activeCell="C33" sqref="C33"/>
    </sheetView>
  </sheetViews>
  <sheetFormatPr defaultColWidth="9.140625" defaultRowHeight="15.75" x14ac:dyDescent="0.3"/>
  <cols>
    <col min="1" max="2" width="9.140625" style="5"/>
    <col min="3" max="3" width="75.85546875" style="5" customWidth="1"/>
    <col min="4" max="4" width="15.28515625" style="5" bestFit="1" customWidth="1"/>
    <col min="5" max="5" width="20.28515625" style="5" customWidth="1"/>
    <col min="6" max="8" width="18.5703125" style="5" customWidth="1"/>
    <col min="9" max="9" width="21.42578125" style="5" bestFit="1" customWidth="1"/>
    <col min="10" max="10" width="18.28515625" style="5" customWidth="1"/>
    <col min="11" max="16384" width="9.140625" style="5"/>
  </cols>
  <sheetData>
    <row r="1" spans="2:12" ht="16.5" customHeight="1" x14ac:dyDescent="0.3">
      <c r="J1" s="139" t="s">
        <v>349</v>
      </c>
    </row>
    <row r="2" spans="2:12" ht="19.5" customHeight="1" x14ac:dyDescent="0.3">
      <c r="B2" s="227" t="s">
        <v>484</v>
      </c>
      <c r="C2" s="227"/>
      <c r="D2" s="227"/>
      <c r="E2" s="227"/>
      <c r="F2" s="227"/>
      <c r="G2" s="227"/>
      <c r="H2" s="227"/>
      <c r="I2" s="227"/>
      <c r="K2" s="209"/>
      <c r="L2" s="209"/>
    </row>
    <row r="3" spans="2:12" ht="16.5" customHeight="1" x14ac:dyDescent="0.3">
      <c r="B3" s="77"/>
      <c r="C3" s="77"/>
      <c r="D3" s="77"/>
      <c r="E3" s="77"/>
      <c r="F3" s="77"/>
      <c r="G3" s="77"/>
      <c r="H3" s="77"/>
      <c r="I3" s="77"/>
      <c r="K3" s="209"/>
      <c r="L3" s="209"/>
    </row>
    <row r="4" spans="2:12" x14ac:dyDescent="0.3">
      <c r="B4" s="99"/>
      <c r="C4" s="92"/>
      <c r="D4" s="92"/>
      <c r="E4" s="92"/>
      <c r="F4" s="92"/>
      <c r="G4" s="92"/>
      <c r="H4" s="92"/>
      <c r="I4" s="92"/>
      <c r="J4" s="230" t="s">
        <v>499</v>
      </c>
    </row>
    <row r="5" spans="2:12" ht="16.5" customHeight="1" x14ac:dyDescent="0.3">
      <c r="B5" s="99"/>
      <c r="C5" s="92"/>
      <c r="D5" s="224" t="s">
        <v>498</v>
      </c>
      <c r="E5" s="229"/>
      <c r="F5" s="229"/>
      <c r="G5" s="229"/>
      <c r="H5" s="229"/>
      <c r="I5" s="229"/>
      <c r="J5" s="231"/>
    </row>
    <row r="6" spans="2:12" ht="48.75" customHeight="1" x14ac:dyDescent="0.3">
      <c r="B6" s="219">
        <f>+Erklæring!C2</f>
        <v>45657</v>
      </c>
      <c r="C6" s="220"/>
      <c r="D6" s="101">
        <v>1</v>
      </c>
      <c r="E6" s="101">
        <v>2</v>
      </c>
      <c r="F6" s="101">
        <v>3</v>
      </c>
      <c r="G6" s="101">
        <v>4</v>
      </c>
      <c r="H6" s="101">
        <v>5</v>
      </c>
      <c r="I6" s="173">
        <v>6</v>
      </c>
      <c r="J6" s="232"/>
      <c r="K6" s="174"/>
    </row>
    <row r="7" spans="2:12" ht="16.5" customHeight="1" x14ac:dyDescent="0.3">
      <c r="B7" s="32">
        <v>1</v>
      </c>
      <c r="C7" s="35" t="s">
        <v>485</v>
      </c>
      <c r="D7" s="74" t="s">
        <v>497</v>
      </c>
      <c r="E7" s="74" t="s">
        <v>496</v>
      </c>
      <c r="F7" s="74" t="s">
        <v>495</v>
      </c>
      <c r="G7" s="74" t="s">
        <v>493</v>
      </c>
      <c r="H7" s="74" t="s">
        <v>494</v>
      </c>
      <c r="I7" s="74" t="s">
        <v>138</v>
      </c>
      <c r="J7" s="175"/>
    </row>
    <row r="8" spans="2:12" ht="16.5" customHeight="1" x14ac:dyDescent="0.3">
      <c r="B8" s="32">
        <v>2</v>
      </c>
      <c r="C8" s="35" t="s">
        <v>486</v>
      </c>
      <c r="D8" s="75"/>
      <c r="E8" s="75"/>
      <c r="F8" s="75"/>
      <c r="G8" s="75"/>
      <c r="H8" s="75"/>
      <c r="I8" s="75"/>
      <c r="J8" s="75"/>
    </row>
    <row r="9" spans="2:12" ht="16.5" customHeight="1" x14ac:dyDescent="0.3">
      <c r="B9" s="32">
        <v>3</v>
      </c>
      <c r="C9" s="35" t="s">
        <v>486</v>
      </c>
      <c r="D9" s="75"/>
      <c r="E9" s="75"/>
      <c r="F9" s="75"/>
      <c r="G9" s="75"/>
      <c r="H9" s="75"/>
      <c r="I9" s="75"/>
      <c r="J9" s="75"/>
    </row>
    <row r="10" spans="2:12" ht="16.5" customHeight="1" x14ac:dyDescent="0.3">
      <c r="B10" s="32">
        <v>4</v>
      </c>
      <c r="C10" s="35" t="s">
        <v>486</v>
      </c>
      <c r="D10" s="75"/>
      <c r="E10" s="75"/>
      <c r="F10" s="75"/>
      <c r="G10" s="75"/>
      <c r="H10" s="75"/>
      <c r="I10" s="75"/>
      <c r="J10" s="75"/>
    </row>
    <row r="11" spans="2:12" ht="31.5" x14ac:dyDescent="0.3">
      <c r="B11" s="32">
        <v>5</v>
      </c>
      <c r="C11" s="35" t="s">
        <v>487</v>
      </c>
      <c r="D11" s="49">
        <v>0</v>
      </c>
      <c r="E11" s="49">
        <v>0</v>
      </c>
      <c r="F11" s="49">
        <f t="shared" ref="F11:G11" si="0">SUM(F12:F16)</f>
        <v>1020994.01055</v>
      </c>
      <c r="G11" s="49">
        <f t="shared" si="0"/>
        <v>698431.41174999997</v>
      </c>
      <c r="H11" s="49">
        <f>SUM(H12:H16)</f>
        <v>99774.999810000008</v>
      </c>
      <c r="I11" s="140">
        <v>6439634.9087100001</v>
      </c>
      <c r="J11" s="49">
        <f>SUM(D11:I11)</f>
        <v>8258835.3308199998</v>
      </c>
    </row>
    <row r="12" spans="2:12" ht="16.5" customHeight="1" x14ac:dyDescent="0.3">
      <c r="B12" s="32">
        <v>6</v>
      </c>
      <c r="C12" s="35" t="s">
        <v>488</v>
      </c>
      <c r="D12" s="49">
        <v>0</v>
      </c>
      <c r="E12" s="49">
        <v>0</v>
      </c>
      <c r="F12" s="49">
        <v>339576</v>
      </c>
      <c r="G12" s="49">
        <v>249852</v>
      </c>
      <c r="H12" s="49"/>
      <c r="I12" s="49">
        <v>0</v>
      </c>
      <c r="J12" s="49">
        <f t="shared" ref="J12:J16" si="1">SUM(D12:I12)</f>
        <v>589428</v>
      </c>
    </row>
    <row r="13" spans="2:12" ht="16.5" customHeight="1" x14ac:dyDescent="0.3">
      <c r="B13" s="32">
        <v>7</v>
      </c>
      <c r="C13" s="35" t="s">
        <v>489</v>
      </c>
      <c r="D13" s="49">
        <v>0</v>
      </c>
      <c r="E13" s="49">
        <v>0</v>
      </c>
      <c r="F13" s="49">
        <v>681418.01055000001</v>
      </c>
      <c r="G13" s="49">
        <v>448579.41175000003</v>
      </c>
      <c r="H13" s="49">
        <v>99774.999810000008</v>
      </c>
      <c r="I13" s="49">
        <v>0</v>
      </c>
      <c r="J13" s="49">
        <f t="shared" si="1"/>
        <v>1229772.4221099999</v>
      </c>
    </row>
    <row r="14" spans="2:12" ht="16.5" customHeight="1" x14ac:dyDescent="0.3">
      <c r="B14" s="32">
        <v>8</v>
      </c>
      <c r="C14" s="35" t="s">
        <v>490</v>
      </c>
      <c r="D14" s="49">
        <v>0</v>
      </c>
      <c r="E14" s="49">
        <v>0</v>
      </c>
      <c r="F14" s="49">
        <v>0</v>
      </c>
      <c r="G14" s="49">
        <v>0</v>
      </c>
      <c r="H14" s="49"/>
      <c r="I14" s="49">
        <v>0</v>
      </c>
      <c r="J14" s="49">
        <f t="shared" si="1"/>
        <v>0</v>
      </c>
    </row>
    <row r="15" spans="2:12" x14ac:dyDescent="0.3">
      <c r="B15" s="32">
        <v>9</v>
      </c>
      <c r="C15" s="35" t="s">
        <v>491</v>
      </c>
      <c r="D15" s="49">
        <v>0</v>
      </c>
      <c r="E15" s="49">
        <v>0</v>
      </c>
      <c r="F15" s="49">
        <v>0</v>
      </c>
      <c r="G15" s="49">
        <v>0</v>
      </c>
      <c r="H15" s="49"/>
      <c r="I15" s="49">
        <v>4881675.4087100001</v>
      </c>
      <c r="J15" s="49">
        <f t="shared" si="1"/>
        <v>4881675.4087100001</v>
      </c>
    </row>
    <row r="16" spans="2:12" x14ac:dyDescent="0.3">
      <c r="B16" s="32">
        <v>10</v>
      </c>
      <c r="C16" s="35" t="s">
        <v>492</v>
      </c>
      <c r="D16" s="49">
        <v>0</v>
      </c>
      <c r="E16" s="49">
        <v>0</v>
      </c>
      <c r="F16" s="49">
        <v>0</v>
      </c>
      <c r="G16" s="49">
        <v>0</v>
      </c>
      <c r="H16" s="49"/>
      <c r="I16" s="49">
        <v>1557959.5</v>
      </c>
      <c r="J16" s="49">
        <f t="shared" si="1"/>
        <v>1557959.5</v>
      </c>
    </row>
    <row r="22" spans="5:8" x14ac:dyDescent="0.3">
      <c r="E22" s="197"/>
      <c r="F22" s="197"/>
      <c r="G22" s="197"/>
      <c r="H22" s="197"/>
    </row>
    <row r="23" spans="5:8" x14ac:dyDescent="0.3">
      <c r="E23" s="198"/>
      <c r="F23" s="198"/>
      <c r="G23" s="198"/>
      <c r="H23" s="198"/>
    </row>
    <row r="24" spans="5:8" x14ac:dyDescent="0.3">
      <c r="E24" s="198"/>
      <c r="F24" s="198"/>
      <c r="G24" s="198"/>
      <c r="H24" s="198"/>
    </row>
    <row r="25" spans="5:8" x14ac:dyDescent="0.3">
      <c r="E25" s="198"/>
      <c r="F25" s="198"/>
      <c r="G25" s="198"/>
      <c r="H25" s="198"/>
    </row>
    <row r="26" spans="5:8" x14ac:dyDescent="0.3">
      <c r="E26" s="199"/>
      <c r="F26" s="199"/>
      <c r="G26" s="199"/>
      <c r="H26" s="199"/>
    </row>
    <row r="27" spans="5:8" x14ac:dyDescent="0.3">
      <c r="E27" s="199"/>
      <c r="F27" s="199"/>
      <c r="G27" s="199"/>
      <c r="H27" s="199"/>
    </row>
    <row r="28" spans="5:8" x14ac:dyDescent="0.3">
      <c r="E28" s="199"/>
      <c r="F28" s="199"/>
      <c r="G28" s="199"/>
      <c r="H28" s="199"/>
    </row>
    <row r="29" spans="5:8" x14ac:dyDescent="0.3">
      <c r="E29" s="199"/>
      <c r="F29" s="199"/>
      <c r="G29" s="199"/>
      <c r="H29" s="199"/>
    </row>
    <row r="30" spans="5:8" x14ac:dyDescent="0.3">
      <c r="E30" s="199"/>
      <c r="F30" s="199"/>
      <c r="G30" s="199"/>
      <c r="H30" s="199"/>
    </row>
    <row r="31" spans="5:8" x14ac:dyDescent="0.3">
      <c r="E31" s="199"/>
      <c r="F31" s="199"/>
      <c r="G31" s="199"/>
      <c r="H31" s="199"/>
    </row>
    <row r="34" spans="5:8" x14ac:dyDescent="0.3">
      <c r="E34" s="140"/>
      <c r="F34" s="140"/>
      <c r="G34" s="140"/>
      <c r="H34" s="140"/>
    </row>
    <row r="35" spans="5:8" x14ac:dyDescent="0.3">
      <c r="E35" s="140"/>
      <c r="F35" s="140"/>
      <c r="G35" s="140"/>
      <c r="H35" s="140"/>
    </row>
    <row r="36" spans="5:8" x14ac:dyDescent="0.3">
      <c r="E36" s="140"/>
      <c r="F36" s="140"/>
      <c r="G36" s="140"/>
      <c r="H36" s="140"/>
    </row>
    <row r="37" spans="5:8" x14ac:dyDescent="0.3">
      <c r="E37" s="140"/>
      <c r="F37" s="140"/>
      <c r="G37" s="140"/>
      <c r="H37" s="140"/>
    </row>
    <row r="38" spans="5:8" x14ac:dyDescent="0.3">
      <c r="E38" s="140"/>
      <c r="F38" s="140"/>
      <c r="G38" s="140"/>
      <c r="H38" s="140"/>
    </row>
    <row r="39" spans="5:8" x14ac:dyDescent="0.3">
      <c r="E39" s="140"/>
      <c r="F39" s="140"/>
      <c r="G39" s="140"/>
      <c r="H39" s="140"/>
    </row>
    <row r="40" spans="5:8" x14ac:dyDescent="0.3">
      <c r="E40" s="140"/>
      <c r="F40" s="140"/>
      <c r="G40" s="140"/>
      <c r="H40" s="140"/>
    </row>
  </sheetData>
  <sheetProtection sort="0" autoFilter="0"/>
  <mergeCells count="5">
    <mergeCell ref="B2:I2"/>
    <mergeCell ref="K2:L3"/>
    <mergeCell ref="B6:C6"/>
    <mergeCell ref="D5:I5"/>
    <mergeCell ref="J4:J6"/>
  </mergeCells>
  <hyperlinks>
    <hyperlink ref="J1" location="Indhold!A1" display="Retur til indhold" xr:uid="{5C63DCBA-85B1-4E57-B1D7-1CA3710D84E9}"/>
  </hyperlinks>
  <pageMargins left="0.7" right="0.7" top="0.75" bottom="0.75" header="0.3" footer="0.3"/>
  <pageSetup paperSize="9" scale="61"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CD2F-BE41-454A-B34F-3E4F3F5407B9}">
  <sheetPr>
    <tabColor rgb="FFEDF0F0"/>
    <pageSetUpPr fitToPage="1"/>
  </sheetPr>
  <dimension ref="B1:K50"/>
  <sheetViews>
    <sheetView showGridLines="0" topLeftCell="A25" zoomScale="90" zoomScaleNormal="90" workbookViewId="0">
      <selection activeCell="F39" sqref="F39"/>
    </sheetView>
  </sheetViews>
  <sheetFormatPr defaultColWidth="9.140625" defaultRowHeight="15.75" x14ac:dyDescent="0.3"/>
  <cols>
    <col min="1" max="2" width="9.140625" style="5"/>
    <col min="3" max="3" width="75.85546875" style="5" customWidth="1"/>
    <col min="4" max="4" width="24.7109375" style="5" customWidth="1"/>
    <col min="5" max="6" width="26.7109375" style="5" customWidth="1"/>
    <col min="7" max="9" width="9.140625" style="5"/>
    <col min="10" max="10" width="16" style="5" customWidth="1"/>
    <col min="11" max="11" width="12.28515625" style="193" bestFit="1" customWidth="1"/>
    <col min="12" max="16384" width="9.140625" style="5"/>
  </cols>
  <sheetData>
    <row r="1" spans="2:10" ht="16.5" customHeight="1" x14ac:dyDescent="0.3">
      <c r="F1" s="139" t="s">
        <v>349</v>
      </c>
    </row>
    <row r="2" spans="2:10" ht="19.5" customHeight="1" x14ac:dyDescent="0.3">
      <c r="B2" s="172" t="s">
        <v>483</v>
      </c>
      <c r="C2" s="172"/>
      <c r="D2" s="172"/>
      <c r="E2" s="172"/>
    </row>
    <row r="3" spans="2:10" ht="16.5" customHeight="1" x14ac:dyDescent="0.3">
      <c r="B3" s="77"/>
      <c r="C3" s="77"/>
      <c r="D3" s="77"/>
      <c r="E3" s="77"/>
    </row>
    <row r="4" spans="2:10" x14ac:dyDescent="0.3">
      <c r="B4" s="99"/>
      <c r="C4" s="92"/>
      <c r="D4" s="92"/>
      <c r="E4" s="92"/>
      <c r="F4" s="92"/>
    </row>
    <row r="5" spans="2:10" ht="63" customHeight="1" x14ac:dyDescent="0.3">
      <c r="B5" s="219">
        <f>+Erklæring!C2</f>
        <v>45657</v>
      </c>
      <c r="C5" s="220"/>
      <c r="D5" s="101" t="s">
        <v>471</v>
      </c>
      <c r="E5" s="101" t="s">
        <v>505</v>
      </c>
      <c r="F5" s="101" t="s">
        <v>506</v>
      </c>
    </row>
    <row r="6" spans="2:10" ht="15.6" customHeight="1" x14ac:dyDescent="0.3">
      <c r="B6" s="228" t="s">
        <v>500</v>
      </c>
      <c r="C6" s="228"/>
      <c r="D6" s="228"/>
      <c r="E6" s="228"/>
      <c r="F6" s="228"/>
    </row>
    <row r="7" spans="2:10" ht="16.5" customHeight="1" x14ac:dyDescent="0.3">
      <c r="B7" s="32">
        <v>1</v>
      </c>
      <c r="C7" s="35" t="s">
        <v>501</v>
      </c>
      <c r="D7" s="74">
        <v>6439634.9087100001</v>
      </c>
      <c r="E7" s="75"/>
      <c r="F7" s="75"/>
      <c r="J7" s="195"/>
    </row>
    <row r="8" spans="2:10" ht="16.5" customHeight="1" x14ac:dyDescent="0.3">
      <c r="B8" s="32">
        <v>2</v>
      </c>
      <c r="C8" s="35" t="s">
        <v>502</v>
      </c>
      <c r="D8" s="74">
        <v>99706.593389999995</v>
      </c>
      <c r="E8" s="75"/>
      <c r="F8" s="75"/>
      <c r="J8" s="195"/>
    </row>
    <row r="9" spans="2:10" ht="16.5" customHeight="1" x14ac:dyDescent="0.3">
      <c r="B9" s="32">
        <v>3</v>
      </c>
      <c r="C9" s="35" t="s">
        <v>486</v>
      </c>
      <c r="D9" s="75"/>
      <c r="E9" s="75"/>
      <c r="F9" s="75"/>
      <c r="J9" s="196"/>
    </row>
    <row r="10" spans="2:10" ht="16.5" customHeight="1" x14ac:dyDescent="0.3">
      <c r="B10" s="32">
        <v>4</v>
      </c>
      <c r="C10" s="35" t="s">
        <v>486</v>
      </c>
      <c r="D10" s="75"/>
      <c r="E10" s="75"/>
      <c r="F10" s="75"/>
      <c r="J10" s="196"/>
    </row>
    <row r="11" spans="2:10" ht="16.5" customHeight="1" x14ac:dyDescent="0.3">
      <c r="B11" s="32">
        <v>5</v>
      </c>
      <c r="C11" s="35" t="s">
        <v>486</v>
      </c>
      <c r="D11" s="75"/>
      <c r="E11" s="75"/>
      <c r="F11" s="75"/>
      <c r="J11" s="196"/>
    </row>
    <row r="12" spans="2:10" ht="16.5" customHeight="1" x14ac:dyDescent="0.3">
      <c r="B12" s="32">
        <v>6</v>
      </c>
      <c r="C12" s="35" t="s">
        <v>503</v>
      </c>
      <c r="D12" s="74">
        <v>692955.78494000004</v>
      </c>
      <c r="E12" s="75"/>
      <c r="F12" s="75"/>
      <c r="J12" s="195"/>
    </row>
    <row r="13" spans="2:10" ht="16.5" customHeight="1" x14ac:dyDescent="0.3">
      <c r="B13" s="32">
        <v>7</v>
      </c>
      <c r="C13" s="35" t="s">
        <v>486</v>
      </c>
      <c r="D13" s="75"/>
      <c r="E13" s="75"/>
      <c r="F13" s="75"/>
      <c r="J13" s="196"/>
    </row>
    <row r="14" spans="2:10" ht="16.5" customHeight="1" x14ac:dyDescent="0.3">
      <c r="B14" s="32">
        <v>8</v>
      </c>
      <c r="C14" s="35" t="s">
        <v>486</v>
      </c>
      <c r="D14" s="75"/>
      <c r="E14" s="75"/>
      <c r="F14" s="75"/>
      <c r="J14" s="196"/>
    </row>
    <row r="15" spans="2:10" ht="31.5" x14ac:dyDescent="0.3">
      <c r="B15" s="32">
        <v>11</v>
      </c>
      <c r="C15" s="35" t="s">
        <v>504</v>
      </c>
      <c r="D15" s="74">
        <f>+D7+D8+D12</f>
        <v>7232297.2870399999</v>
      </c>
      <c r="E15" s="75"/>
      <c r="F15" s="75"/>
      <c r="J15" s="195"/>
    </row>
    <row r="16" spans="2:10" ht="15.6" customHeight="1" x14ac:dyDescent="0.3">
      <c r="B16" s="233" t="s">
        <v>507</v>
      </c>
      <c r="C16" s="233"/>
      <c r="D16" s="233"/>
      <c r="E16" s="233"/>
      <c r="F16" s="233"/>
    </row>
    <row r="17" spans="2:10" ht="47.25" x14ac:dyDescent="0.3">
      <c r="B17" s="32">
        <v>12</v>
      </c>
      <c r="C17" s="35" t="s">
        <v>508</v>
      </c>
      <c r="D17" s="74">
        <v>1026354.42791</v>
      </c>
      <c r="E17" s="75"/>
      <c r="F17" s="75"/>
      <c r="J17" s="195"/>
    </row>
    <row r="18" spans="2:10" ht="47.25" x14ac:dyDescent="0.3">
      <c r="B18" s="32" t="s">
        <v>509</v>
      </c>
      <c r="C18" s="35" t="s">
        <v>510</v>
      </c>
      <c r="D18" s="177">
        <v>0</v>
      </c>
      <c r="E18" s="75"/>
      <c r="F18" s="75"/>
    </row>
    <row r="19" spans="2:10" ht="47.25" x14ac:dyDescent="0.3">
      <c r="B19" s="32" t="s">
        <v>511</v>
      </c>
      <c r="C19" s="35" t="s">
        <v>512</v>
      </c>
      <c r="D19" s="177">
        <v>0</v>
      </c>
      <c r="E19" s="75"/>
      <c r="F19" s="75"/>
    </row>
    <row r="20" spans="2:10" ht="31.5" x14ac:dyDescent="0.3">
      <c r="B20" s="32" t="s">
        <v>513</v>
      </c>
      <c r="C20" s="35" t="s">
        <v>514</v>
      </c>
      <c r="D20" s="177">
        <v>0</v>
      </c>
      <c r="E20" s="75"/>
      <c r="F20" s="75"/>
    </row>
    <row r="21" spans="2:10" ht="31.5" x14ac:dyDescent="0.3">
      <c r="B21" s="32">
        <v>13</v>
      </c>
      <c r="C21" s="35" t="s">
        <v>515</v>
      </c>
      <c r="D21" s="177">
        <v>0</v>
      </c>
      <c r="E21" s="75"/>
      <c r="F21" s="75"/>
    </row>
    <row r="22" spans="2:10" ht="31.5" x14ac:dyDescent="0.3">
      <c r="B22" s="32" t="s">
        <v>44</v>
      </c>
      <c r="C22" s="35" t="s">
        <v>516</v>
      </c>
      <c r="D22" s="177">
        <v>0</v>
      </c>
      <c r="E22" s="75"/>
      <c r="F22" s="75"/>
    </row>
    <row r="23" spans="2:10" ht="31.5" x14ac:dyDescent="0.3">
      <c r="B23" s="32">
        <v>14</v>
      </c>
      <c r="C23" s="35" t="s">
        <v>517</v>
      </c>
      <c r="D23" s="75"/>
      <c r="E23" s="75"/>
      <c r="F23" s="75"/>
    </row>
    <row r="24" spans="2:10" x14ac:dyDescent="0.3">
      <c r="B24" s="32">
        <v>15</v>
      </c>
      <c r="C24" s="35" t="s">
        <v>486</v>
      </c>
      <c r="D24" s="75"/>
      <c r="E24" s="75"/>
      <c r="F24" s="75"/>
    </row>
    <row r="25" spans="2:10" x14ac:dyDescent="0.3">
      <c r="B25" s="32">
        <v>16</v>
      </c>
      <c r="C25" s="35" t="s">
        <v>486</v>
      </c>
      <c r="D25" s="75"/>
      <c r="E25" s="75"/>
      <c r="F25" s="75"/>
      <c r="J25" s="195"/>
    </row>
    <row r="26" spans="2:10" x14ac:dyDescent="0.3">
      <c r="B26" s="32">
        <v>17</v>
      </c>
      <c r="C26" s="35" t="s">
        <v>518</v>
      </c>
      <c r="D26" s="74">
        <f>+D17</f>
        <v>1026354.42791</v>
      </c>
      <c r="E26" s="75"/>
      <c r="F26" s="75"/>
      <c r="J26" s="195"/>
    </row>
    <row r="27" spans="2:10" x14ac:dyDescent="0.3">
      <c r="B27" s="32" t="s">
        <v>519</v>
      </c>
      <c r="C27" s="35" t="s">
        <v>520</v>
      </c>
      <c r="D27" s="177">
        <v>0</v>
      </c>
      <c r="E27" s="75"/>
      <c r="F27" s="75"/>
    </row>
    <row r="28" spans="2:10" x14ac:dyDescent="0.3">
      <c r="B28" s="233" t="s">
        <v>521</v>
      </c>
      <c r="C28" s="233"/>
      <c r="D28" s="233"/>
      <c r="E28" s="233"/>
      <c r="F28" s="233"/>
    </row>
    <row r="29" spans="2:10" ht="31.5" x14ac:dyDescent="0.3">
      <c r="B29" s="32">
        <v>18</v>
      </c>
      <c r="C29" s="35" t="s">
        <v>522</v>
      </c>
      <c r="D29" s="74">
        <v>8258651.7149499999</v>
      </c>
      <c r="E29" s="75"/>
      <c r="F29" s="75"/>
      <c r="J29" s="195"/>
    </row>
    <row r="30" spans="2:10" ht="31.5" x14ac:dyDescent="0.3">
      <c r="B30" s="32">
        <v>19</v>
      </c>
      <c r="C30" s="35" t="s">
        <v>523</v>
      </c>
      <c r="D30" s="75"/>
      <c r="E30" s="75"/>
      <c r="F30" s="75"/>
      <c r="J30" s="196"/>
    </row>
    <row r="31" spans="2:10" ht="31.5" x14ac:dyDescent="0.3">
      <c r="B31" s="32">
        <v>20</v>
      </c>
      <c r="C31" s="35" t="s">
        <v>524</v>
      </c>
      <c r="D31" s="75"/>
      <c r="E31" s="75"/>
      <c r="F31" s="75"/>
      <c r="J31" s="196"/>
    </row>
    <row r="32" spans="2:10" x14ac:dyDescent="0.3">
      <c r="B32" s="32">
        <v>21</v>
      </c>
      <c r="C32" s="35" t="s">
        <v>486</v>
      </c>
      <c r="D32" s="75"/>
      <c r="E32" s="75"/>
      <c r="F32" s="75"/>
      <c r="J32" s="196"/>
    </row>
    <row r="33" spans="2:10" x14ac:dyDescent="0.3">
      <c r="B33" s="32">
        <v>22</v>
      </c>
      <c r="C33" s="35" t="s">
        <v>525</v>
      </c>
      <c r="D33" s="74">
        <f>+D29+D30+D31</f>
        <v>8258651.7149499999</v>
      </c>
      <c r="E33" s="75"/>
      <c r="F33" s="75"/>
      <c r="J33" s="195"/>
    </row>
    <row r="34" spans="2:10" x14ac:dyDescent="0.3">
      <c r="B34" s="32" t="s">
        <v>526</v>
      </c>
      <c r="C34" s="35" t="s">
        <v>457</v>
      </c>
      <c r="D34" s="74">
        <f>+D26+D15</f>
        <v>8258651.7149499999</v>
      </c>
      <c r="E34" s="75"/>
      <c r="F34" s="75"/>
      <c r="J34" s="195"/>
    </row>
    <row r="35" spans="2:10" x14ac:dyDescent="0.3">
      <c r="B35" s="233" t="s">
        <v>527</v>
      </c>
      <c r="C35" s="233"/>
      <c r="D35" s="233"/>
      <c r="E35" s="233"/>
      <c r="F35" s="233"/>
    </row>
    <row r="36" spans="2:10" x14ac:dyDescent="0.3">
      <c r="B36" s="32">
        <v>23</v>
      </c>
      <c r="C36" s="35" t="s">
        <v>528</v>
      </c>
      <c r="D36" s="74">
        <f>+'EU KM2'!D9</f>
        <v>29177085.68</v>
      </c>
      <c r="E36" s="75"/>
      <c r="F36" s="75"/>
      <c r="J36" s="195"/>
    </row>
    <row r="37" spans="2:10" x14ac:dyDescent="0.3">
      <c r="B37" s="32">
        <v>24</v>
      </c>
      <c r="C37" s="35" t="s">
        <v>529</v>
      </c>
      <c r="D37" s="74">
        <f>+'EU KM2'!D12</f>
        <v>49700066.121440001</v>
      </c>
      <c r="E37" s="75"/>
      <c r="F37" s="75"/>
      <c r="J37" s="195"/>
    </row>
    <row r="38" spans="2:10" x14ac:dyDescent="0.3">
      <c r="B38" s="233" t="s">
        <v>530</v>
      </c>
      <c r="C38" s="233"/>
      <c r="D38" s="233"/>
      <c r="E38" s="233"/>
      <c r="F38" s="233"/>
    </row>
    <row r="39" spans="2:10" ht="31.5" x14ac:dyDescent="0.3">
      <c r="B39" s="32">
        <v>25</v>
      </c>
      <c r="C39" s="35" t="s">
        <v>462</v>
      </c>
      <c r="D39" s="176">
        <f>+'EU KM2'!D10</f>
        <v>0.28310000000000002</v>
      </c>
      <c r="E39" s="75"/>
      <c r="F39" s="75"/>
    </row>
    <row r="40" spans="2:10" x14ac:dyDescent="0.3">
      <c r="B40" s="32" t="s">
        <v>8</v>
      </c>
      <c r="C40" s="35" t="s">
        <v>458</v>
      </c>
      <c r="D40" s="176">
        <f>+'EU KM2'!D11</f>
        <v>0.28310000000000002</v>
      </c>
      <c r="E40" s="75"/>
      <c r="F40" s="75"/>
    </row>
    <row r="41" spans="2:10" ht="31.5" x14ac:dyDescent="0.3">
      <c r="B41" s="32">
        <v>26</v>
      </c>
      <c r="C41" s="35" t="s">
        <v>464</v>
      </c>
      <c r="D41" s="176">
        <f>+'EU KM2'!D13</f>
        <v>0.16619999999999999</v>
      </c>
      <c r="E41" s="75"/>
      <c r="F41" s="75"/>
    </row>
    <row r="42" spans="2:10" x14ac:dyDescent="0.3">
      <c r="B42" s="32" t="s">
        <v>531</v>
      </c>
      <c r="C42" s="35" t="s">
        <v>458</v>
      </c>
      <c r="D42" s="176">
        <f>+'EU KM2'!D14</f>
        <v>0.16619999999999999</v>
      </c>
      <c r="E42" s="75"/>
      <c r="F42" s="75"/>
    </row>
    <row r="43" spans="2:10" ht="31.5" x14ac:dyDescent="0.3">
      <c r="B43" s="32">
        <v>27</v>
      </c>
      <c r="C43" s="35" t="s">
        <v>532</v>
      </c>
      <c r="D43" s="176">
        <f>+'EU CC1'!D92</f>
        <v>0.221</v>
      </c>
      <c r="E43" s="75"/>
      <c r="F43" s="75"/>
    </row>
    <row r="44" spans="2:10" x14ac:dyDescent="0.3">
      <c r="B44" s="32">
        <v>28</v>
      </c>
      <c r="C44" s="35" t="s">
        <v>533</v>
      </c>
      <c r="D44" s="75"/>
      <c r="E44" s="75"/>
      <c r="F44" s="75"/>
    </row>
    <row r="45" spans="2:10" x14ac:dyDescent="0.3">
      <c r="B45" s="32">
        <v>29</v>
      </c>
      <c r="C45" s="35" t="s">
        <v>534</v>
      </c>
      <c r="D45" s="75"/>
      <c r="E45" s="75"/>
      <c r="F45" s="75"/>
    </row>
    <row r="46" spans="2:10" x14ac:dyDescent="0.3">
      <c r="B46" s="32">
        <v>30</v>
      </c>
      <c r="C46" s="35" t="s">
        <v>535</v>
      </c>
      <c r="D46" s="75"/>
      <c r="E46" s="75"/>
      <c r="F46" s="75"/>
    </row>
    <row r="47" spans="2:10" x14ac:dyDescent="0.3">
      <c r="B47" s="32">
        <v>31</v>
      </c>
      <c r="C47" s="35" t="s">
        <v>536</v>
      </c>
      <c r="D47" s="75"/>
      <c r="E47" s="75"/>
      <c r="F47" s="75"/>
    </row>
    <row r="48" spans="2:10" ht="31.5" x14ac:dyDescent="0.3">
      <c r="B48" s="32" t="s">
        <v>537</v>
      </c>
      <c r="C48" s="35" t="s">
        <v>538</v>
      </c>
      <c r="D48" s="75"/>
      <c r="E48" s="75"/>
      <c r="F48" s="75"/>
    </row>
    <row r="49" spans="2:6" x14ac:dyDescent="0.3">
      <c r="B49" s="233" t="s">
        <v>539</v>
      </c>
      <c r="C49" s="233"/>
      <c r="D49" s="233"/>
      <c r="E49" s="233"/>
      <c r="F49" s="233"/>
    </row>
    <row r="50" spans="2:6" ht="31.5" x14ac:dyDescent="0.3">
      <c r="B50" s="32" t="s">
        <v>540</v>
      </c>
      <c r="C50" s="35" t="s">
        <v>541</v>
      </c>
      <c r="D50" s="75"/>
      <c r="E50" s="75"/>
      <c r="F50" s="75"/>
    </row>
  </sheetData>
  <sheetProtection sort="0" autoFilter="0"/>
  <mergeCells count="7">
    <mergeCell ref="B35:F35"/>
    <mergeCell ref="B38:F38"/>
    <mergeCell ref="B49:F49"/>
    <mergeCell ref="B5:C5"/>
    <mergeCell ref="B6:F6"/>
    <mergeCell ref="B16:F16"/>
    <mergeCell ref="B28:F28"/>
  </mergeCells>
  <hyperlinks>
    <hyperlink ref="F1" location="Indhold!A1" display="Retur til indhold" xr:uid="{AACC6C17-BFBE-4B8C-921D-AA8FC7F02438}"/>
  </hyperlinks>
  <pageMargins left="0.7" right="0.7" top="0.75" bottom="0.75" header="0.3" footer="0.3"/>
  <pageSetup paperSize="9" scale="76" fitToHeight="0" orientation="landscape" horizontalDpi="300" verticalDpi="300" r:id="rId1"/>
  <rowBreaks count="1" manualBreakCount="1">
    <brk id="27"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sheetPr>
    <tabColor rgb="FF9A100D"/>
    <pageSetUpPr fitToPage="1"/>
  </sheetPr>
  <dimension ref="B2:F20"/>
  <sheetViews>
    <sheetView showGridLines="0" zoomScale="90" zoomScaleNormal="90" workbookViewId="0">
      <selection activeCell="B20" sqref="B20"/>
    </sheetView>
  </sheetViews>
  <sheetFormatPr defaultColWidth="9.140625" defaultRowHeight="15.75" x14ac:dyDescent="0.3"/>
  <cols>
    <col min="1" max="1" width="9.140625" style="5"/>
    <col min="2" max="2" width="38.5703125" style="5" bestFit="1" customWidth="1"/>
    <col min="3" max="3" width="34.28515625" style="5" customWidth="1"/>
    <col min="4" max="4" width="9.140625" style="5"/>
    <col min="5" max="5" width="15" style="5" customWidth="1"/>
    <col min="6" max="16384" width="9.140625" style="5"/>
  </cols>
  <sheetData>
    <row r="2" spans="2:6" x14ac:dyDescent="0.3">
      <c r="B2" s="145" t="s">
        <v>358</v>
      </c>
      <c r="C2" s="146">
        <v>45657</v>
      </c>
      <c r="F2" s="82"/>
    </row>
    <row r="3" spans="2:6" x14ac:dyDescent="0.3">
      <c r="B3" s="147" t="s">
        <v>357</v>
      </c>
      <c r="C3" s="148" t="s">
        <v>348</v>
      </c>
    </row>
    <row r="4" spans="2:6" x14ac:dyDescent="0.3">
      <c r="B4" s="147" t="s">
        <v>354</v>
      </c>
      <c r="C4" s="148">
        <v>17912828</v>
      </c>
    </row>
    <row r="5" spans="2:6" x14ac:dyDescent="0.3">
      <c r="B5" s="147" t="s">
        <v>355</v>
      </c>
      <c r="C5" s="148" t="s">
        <v>353</v>
      </c>
    </row>
    <row r="6" spans="2:6" x14ac:dyDescent="0.3">
      <c r="B6" s="149" t="s">
        <v>356</v>
      </c>
      <c r="C6" s="150" t="s">
        <v>41</v>
      </c>
      <c r="D6" s="16"/>
    </row>
    <row r="9" spans="2:6" ht="195.6" customHeight="1" x14ac:dyDescent="0.3">
      <c r="B9" s="206" t="s">
        <v>549</v>
      </c>
      <c r="C9" s="207"/>
      <c r="D9" s="207"/>
      <c r="E9" s="208"/>
    </row>
    <row r="10" spans="2:6" x14ac:dyDescent="0.3">
      <c r="B10" s="83"/>
      <c r="C10" s="83"/>
      <c r="D10" s="83"/>
      <c r="E10" s="83"/>
    </row>
    <row r="11" spans="2:6" x14ac:dyDescent="0.3">
      <c r="B11" s="83"/>
      <c r="C11" s="83"/>
      <c r="D11" s="83"/>
      <c r="E11" s="83"/>
    </row>
    <row r="12" spans="2:6" x14ac:dyDescent="0.3">
      <c r="B12" s="83"/>
      <c r="C12" s="83"/>
      <c r="D12" s="83"/>
      <c r="E12" s="83"/>
    </row>
    <row r="13" spans="2:6" x14ac:dyDescent="0.3">
      <c r="B13" s="83"/>
      <c r="C13" s="83"/>
      <c r="D13" s="83"/>
      <c r="E13" s="83"/>
    </row>
    <row r="14" spans="2:6" x14ac:dyDescent="0.3">
      <c r="B14" s="83"/>
      <c r="C14" s="83"/>
      <c r="D14" s="83"/>
      <c r="E14" s="83"/>
    </row>
    <row r="15" spans="2:6" x14ac:dyDescent="0.3">
      <c r="B15" s="83"/>
      <c r="C15" s="83"/>
      <c r="D15" s="83"/>
      <c r="E15" s="83"/>
    </row>
    <row r="16" spans="2:6" x14ac:dyDescent="0.3">
      <c r="B16" s="83"/>
      <c r="C16" s="83"/>
      <c r="D16" s="83"/>
      <c r="E16" s="83"/>
    </row>
    <row r="17" spans="2:5" x14ac:dyDescent="0.3">
      <c r="B17" s="83"/>
      <c r="C17" s="83"/>
      <c r="D17" s="83"/>
      <c r="E17" s="83"/>
    </row>
    <row r="18" spans="2:5" x14ac:dyDescent="0.3">
      <c r="B18" s="83"/>
      <c r="C18" s="83"/>
      <c r="D18" s="83"/>
      <c r="E18" s="83"/>
    </row>
    <row r="19" spans="2:5" x14ac:dyDescent="0.3">
      <c r="B19" s="83"/>
      <c r="C19" s="83"/>
      <c r="D19" s="83"/>
      <c r="E19" s="83"/>
    </row>
    <row r="20" spans="2:5" x14ac:dyDescent="0.3">
      <c r="B20" s="83"/>
      <c r="C20" s="83"/>
      <c r="D20" s="83"/>
      <c r="E20" s="83"/>
    </row>
  </sheetData>
  <mergeCells count="1">
    <mergeCell ref="B9:E9"/>
  </mergeCells>
  <pageMargins left="0.7" right="0.7" top="0.75" bottom="0.75" header="0.3" footer="0.3"/>
  <pageSetup paperSize="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sheetPr>
    <tabColor rgb="FF9A100D"/>
    <pageSetUpPr fitToPage="1"/>
  </sheetPr>
  <dimension ref="A2:C34"/>
  <sheetViews>
    <sheetView showGridLines="0" zoomScale="90" zoomScaleNormal="90" workbookViewId="0"/>
  </sheetViews>
  <sheetFormatPr defaultColWidth="9.140625" defaultRowHeight="15.75" x14ac:dyDescent="0.3"/>
  <cols>
    <col min="1" max="1" width="11.28515625" style="16" customWidth="1"/>
    <col min="2" max="2" width="138.140625" style="5" customWidth="1"/>
    <col min="3" max="3" width="9.140625" style="85"/>
    <col min="4" max="16384" width="9.140625" style="5"/>
  </cols>
  <sheetData>
    <row r="2" spans="2:3" ht="20.25" x14ac:dyDescent="0.35">
      <c r="B2" s="87" t="s">
        <v>338</v>
      </c>
      <c r="C2" s="84"/>
    </row>
    <row r="4" spans="2:3" x14ac:dyDescent="0.3">
      <c r="B4" s="23" t="s">
        <v>286</v>
      </c>
    </row>
    <row r="5" spans="2:3" x14ac:dyDescent="0.3">
      <c r="B5" s="151" t="s">
        <v>287</v>
      </c>
    </row>
    <row r="6" spans="2:3" x14ac:dyDescent="0.3">
      <c r="B6" s="151" t="s">
        <v>288</v>
      </c>
    </row>
    <row r="7" spans="2:3" x14ac:dyDescent="0.3">
      <c r="B7" s="151" t="s">
        <v>289</v>
      </c>
    </row>
    <row r="8" spans="2:3" x14ac:dyDescent="0.3">
      <c r="B8" s="151" t="s">
        <v>290</v>
      </c>
    </row>
    <row r="9" spans="2:3" x14ac:dyDescent="0.3">
      <c r="B9" s="151" t="s">
        <v>312</v>
      </c>
    </row>
    <row r="10" spans="2:3" x14ac:dyDescent="0.3">
      <c r="B10" s="151" t="s">
        <v>313</v>
      </c>
    </row>
    <row r="12" spans="2:3" x14ac:dyDescent="0.3">
      <c r="B12" s="23" t="s">
        <v>167</v>
      </c>
    </row>
    <row r="13" spans="2:3" x14ac:dyDescent="0.3">
      <c r="B13" s="178" t="s">
        <v>544</v>
      </c>
      <c r="C13" s="86"/>
    </row>
    <row r="14" spans="2:3" x14ac:dyDescent="0.3">
      <c r="B14" s="151" t="s">
        <v>168</v>
      </c>
      <c r="C14" s="86"/>
    </row>
    <row r="15" spans="2:3" x14ac:dyDescent="0.3">
      <c r="C15" s="86"/>
    </row>
    <row r="16" spans="2:3" x14ac:dyDescent="0.3">
      <c r="B16" s="23" t="s">
        <v>174</v>
      </c>
      <c r="C16" s="86"/>
    </row>
    <row r="17" spans="2:3" x14ac:dyDescent="0.3">
      <c r="B17" s="151" t="s">
        <v>322</v>
      </c>
      <c r="C17" s="86"/>
    </row>
    <row r="18" spans="2:3" x14ac:dyDescent="0.3">
      <c r="B18" s="151" t="s">
        <v>173</v>
      </c>
      <c r="C18" s="86"/>
    </row>
    <row r="19" spans="2:3" x14ac:dyDescent="0.3">
      <c r="C19" s="86"/>
    </row>
    <row r="20" spans="2:3" x14ac:dyDescent="0.3">
      <c r="B20" s="23" t="s">
        <v>328</v>
      </c>
      <c r="C20" s="86"/>
    </row>
    <row r="21" spans="2:3" x14ac:dyDescent="0.3">
      <c r="B21" s="151" t="s">
        <v>175</v>
      </c>
      <c r="C21" s="86"/>
    </row>
    <row r="22" spans="2:3" x14ac:dyDescent="0.3">
      <c r="C22" s="86"/>
    </row>
    <row r="23" spans="2:3" x14ac:dyDescent="0.3">
      <c r="B23" s="23" t="s">
        <v>285</v>
      </c>
    </row>
    <row r="24" spans="2:3" x14ac:dyDescent="0.3">
      <c r="B24" s="151" t="s">
        <v>246</v>
      </c>
    </row>
    <row r="25" spans="2:3" x14ac:dyDescent="0.3">
      <c r="B25" s="151" t="s">
        <v>248</v>
      </c>
    </row>
    <row r="26" spans="2:3" ht="31.5" x14ac:dyDescent="0.3">
      <c r="B26" s="151" t="s">
        <v>401</v>
      </c>
    </row>
    <row r="27" spans="2:3" x14ac:dyDescent="0.3">
      <c r="B27" s="151" t="s">
        <v>418</v>
      </c>
    </row>
    <row r="28" spans="2:3" x14ac:dyDescent="0.3">
      <c r="B28" s="151" t="s">
        <v>435</v>
      </c>
    </row>
    <row r="29" spans="2:3" ht="31.5" x14ac:dyDescent="0.3">
      <c r="B29" s="151" t="s">
        <v>249</v>
      </c>
    </row>
    <row r="31" spans="2:3" x14ac:dyDescent="0.3">
      <c r="B31" s="23" t="s">
        <v>480</v>
      </c>
    </row>
    <row r="32" spans="2:3" x14ac:dyDescent="0.3">
      <c r="B32" s="181" t="s">
        <v>481</v>
      </c>
    </row>
    <row r="33" spans="2:2" x14ac:dyDescent="0.3">
      <c r="B33" s="181" t="s">
        <v>482</v>
      </c>
    </row>
    <row r="34" spans="2:2" x14ac:dyDescent="0.3">
      <c r="B34" s="181" t="s">
        <v>483</v>
      </c>
    </row>
  </sheetData>
  <hyperlinks>
    <hyperlink ref="B5" location="'EU OVA'!A1" display="EU OVA - Instituttets risikostyringstilgang" xr:uid="{5B28EF42-579F-4722-848A-0B53E9CE3D36}"/>
    <hyperlink ref="B6" location="'EU LIQA'!A1" display="EU LIQA - Likviditetsrisikostyring" xr:uid="{C4AC4AB5-C502-45AB-9132-FE07ED9DCCDD}"/>
    <hyperlink ref="B7" location="'EU CRA'!A1" display="EU CRA - Generelle kvalitative oplysninger om kreditrisiko" xr:uid="{DD241E37-02D0-4B68-A8D1-CF452D672684}"/>
    <hyperlink ref="B8" location="'EU MRA'!A1" display="EU MRA - Kvalitative offentliggørelseskrav i forbindelse med markedsrisiko" xr:uid="{83B93681-5C0C-4989-85B9-DBB72F5D6825}"/>
    <hyperlink ref="B9" location="'EU ORA'!A1" display="EU ORA - Kvalitative oplysninger om operationel risiko" xr:uid="{311F872C-CC16-4BCE-B931-7C122A8CAD7F}"/>
    <hyperlink ref="B10" location="'EU OVB'!A1" display="EU OVB - Offentliggørelse af ledelsessystemer" xr:uid="{A54A9BB6-000F-4CB3-8D9E-DCF03E319956}"/>
    <hyperlink ref="B14" location="'EU CC2'!A1" display="EU CC2 - Afstemning mellem lovbestemt kapitalgrundlag og balancen i de reviderede regnskaber" xr:uid="{2E0ED773-3D67-497F-A62B-CB5A0006A32A}"/>
    <hyperlink ref="B17" location="'EU OVC'!A1" display="EU OVC - ICAAP-oplysninger" xr:uid="{77BB8617-C56F-4B73-88D9-1F59A305BCCF}"/>
    <hyperlink ref="B18" location="'EU OV1'!A1" display="EU OV1 - Oversigt over samlede risikoeksponeringer" xr:uid="{BEB3CA5B-0ACA-4F30-B552-E68B7201391E}"/>
    <hyperlink ref="B21" location="'EU KM1'!A1" display="EU KM1 - Væsentlige målekriterier" xr:uid="{EDAD666C-8DD8-4A26-8D2D-647AE82DD37B}"/>
    <hyperlink ref="B24" location="'EU REMA'!A1" display="EU REMA - Aflønningspolitik" xr:uid="{278E2F9F-9225-4F13-9EC5-7B8B3D258218}"/>
    <hyperlink ref="B25" location="'EU REM1'!A1" display="EU REM1 - Aflønning tildelt i løbet af regnskabsåret " xr:uid="{D9D1102A-1D5A-4387-A5A2-6DE4C4A394AB}"/>
    <hyperlink ref="B29" location="'EU REM5'!A1" display="EU REM5 - Oplysninger om aflønning af medarbejdere, hvis arbejde har væsentlig indflydelse på instituttets risikoprofil (identificerede medarbejdere)" xr:uid="{B3A63DFB-24C7-4458-9BB8-9C801BB65445}"/>
    <hyperlink ref="B26" location="'EU REM2'!A1" display="Skema EU REM2 – Særlige betalinger til medarbejdere, hvis arbejde har væsentlig indflydelse på instituttets risikoprofil (identificerede medarbejdere)" xr:uid="{0860B326-4160-4C21-9D50-D8DBEB5ABB31}"/>
    <hyperlink ref="B27" location="'EU REM3'!A1" display="Skema EU REM3 – Udskudt aflønning " xr:uid="{5BFA3B2F-C359-445C-BF00-F9715482A7B0}"/>
    <hyperlink ref="B28" location="'EU REM4'!A1" display="Skema EU REM4 – Aflønning på 1 mio. EUR eller derover pr. regnskabsår" xr:uid="{28C24FBD-EA41-4BF8-8D09-E3E707BF1B14}"/>
    <hyperlink ref="B32" location="'EU KM2'!A1" display="EU KM2 - Væsentlige målekriterier" xr:uid="{0DD2A2FF-D98D-4BE4-93C2-A4DF92420117}"/>
    <hyperlink ref="B33" location="'EU TLAC3b'!A1" display="EU TLAC3b - Kreditorrækkefølge (afviklingsenhed)" xr:uid="{94D9A74B-A8B3-4E76-99FA-4B9786BF1522}"/>
    <hyperlink ref="B34" location="'EU TLAC1'!A1" display="EU TLAC1 - Sammensætning" xr:uid="{61240705-4676-4B00-943D-8A8E9B8380D8}"/>
    <hyperlink ref="B13" location="'EU CC1'!A1" display="EU CC1 - Sammensætning af lovpligtigt kapitalgrundlag " xr:uid="{4E9C4919-3DE9-4BCB-926C-751A8434C941}"/>
  </hyperlinks>
  <pageMargins left="0.7" right="0.7" top="0.75" bottom="0.75" header="0.3" footer="0.3"/>
  <pageSetup paperSize="9" scale="9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B607-6AB5-4067-8019-84847FBEF1D8}">
  <sheetPr>
    <tabColor theme="0" tint="-0.14999847407452621"/>
    <pageSetUpPr fitToPage="1"/>
  </sheetPr>
  <dimension ref="B1:H9"/>
  <sheetViews>
    <sheetView showGridLines="0" zoomScale="90" zoomScaleNormal="90" workbookViewId="0">
      <selection activeCell="E5" sqref="E5"/>
    </sheetView>
  </sheetViews>
  <sheetFormatPr defaultColWidth="9.140625" defaultRowHeight="15.75" x14ac:dyDescent="0.3"/>
  <cols>
    <col min="1" max="1" width="9.140625" style="5"/>
    <col min="2" max="2" width="14.28515625" style="4" customWidth="1"/>
    <col min="3" max="3" width="8.140625" style="4" customWidth="1"/>
    <col min="4" max="4" width="31" style="5" customWidth="1"/>
    <col min="5" max="5" width="151.5703125" style="5" customWidth="1"/>
    <col min="6" max="6" width="9.140625" style="5"/>
    <col min="7" max="7" width="21.28515625" style="5" customWidth="1"/>
    <col min="8" max="16384" width="9.140625" style="5"/>
  </cols>
  <sheetData>
    <row r="1" spans="2:8" ht="16.5" customHeight="1" x14ac:dyDescent="0.3"/>
    <row r="2" spans="2:8" ht="18.75" customHeight="1" x14ac:dyDescent="0.3">
      <c r="B2" s="6" t="s">
        <v>287</v>
      </c>
      <c r="C2" s="6"/>
      <c r="D2" s="6"/>
      <c r="E2" s="6"/>
      <c r="G2" s="209"/>
      <c r="H2" s="209"/>
    </row>
    <row r="3" spans="2:8" ht="16.5" customHeight="1" x14ac:dyDescent="0.3">
      <c r="G3" s="209"/>
      <c r="H3" s="209"/>
    </row>
    <row r="4" spans="2:8" ht="18" customHeight="1" x14ac:dyDescent="0.3">
      <c r="B4" s="88">
        <f>+Erklæring!C2</f>
        <v>45657</v>
      </c>
      <c r="C4" s="89"/>
      <c r="D4" s="90"/>
      <c r="E4" s="91" t="s">
        <v>352</v>
      </c>
      <c r="G4" s="139" t="s">
        <v>349</v>
      </c>
    </row>
    <row r="5" spans="2:8" ht="409.5" customHeight="1" x14ac:dyDescent="0.3">
      <c r="B5" s="7" t="s">
        <v>291</v>
      </c>
      <c r="C5" s="8" t="s">
        <v>292</v>
      </c>
      <c r="D5" s="9" t="s">
        <v>293</v>
      </c>
      <c r="E5" s="9" t="s">
        <v>550</v>
      </c>
    </row>
    <row r="6" spans="2:8" ht="66.75" customHeight="1" x14ac:dyDescent="0.3">
      <c r="B6" s="7" t="s">
        <v>294</v>
      </c>
      <c r="C6" s="8" t="s">
        <v>295</v>
      </c>
      <c r="D6" s="9" t="s">
        <v>296</v>
      </c>
      <c r="E6" s="9" t="s">
        <v>393</v>
      </c>
    </row>
    <row r="7" spans="2:8" ht="75" customHeight="1" x14ac:dyDescent="0.3">
      <c r="B7" s="7" t="s">
        <v>297</v>
      </c>
      <c r="C7" s="8" t="s">
        <v>298</v>
      </c>
      <c r="D7" s="9" t="s">
        <v>299</v>
      </c>
      <c r="E7" s="9" t="s">
        <v>395</v>
      </c>
    </row>
    <row r="8" spans="2:8" ht="393.75" customHeight="1" x14ac:dyDescent="0.3">
      <c r="B8" s="7" t="s">
        <v>454</v>
      </c>
      <c r="C8" s="8" t="s">
        <v>300</v>
      </c>
      <c r="D8" s="9" t="s">
        <v>301</v>
      </c>
      <c r="E8" s="9" t="s">
        <v>546</v>
      </c>
    </row>
    <row r="9" spans="2:8" x14ac:dyDescent="0.3">
      <c r="B9" s="10"/>
      <c r="C9" s="11"/>
      <c r="D9" s="12"/>
      <c r="E9" s="12"/>
    </row>
  </sheetData>
  <mergeCells count="1">
    <mergeCell ref="G2:H3"/>
  </mergeCells>
  <hyperlinks>
    <hyperlink ref="G4" location="Indhold!A1" display="Retur til indhold" xr:uid="{E7502C61-3F73-4816-85F5-6BB40EE98C07}"/>
  </hyperlinks>
  <pageMargins left="0.25" right="0.25" top="0.75" bottom="0.75" header="0.3" footer="0.3"/>
  <pageSetup paperSize="9" scale="73"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05E6-F1B5-40F1-94D7-FA881272D04D}">
  <sheetPr>
    <tabColor rgb="FFEDF0F0"/>
    <pageSetUpPr fitToPage="1"/>
  </sheetPr>
  <dimension ref="B1:H8"/>
  <sheetViews>
    <sheetView showGridLines="0" zoomScale="90" zoomScaleNormal="90" workbookViewId="0">
      <selection activeCell="I7" sqref="I7"/>
    </sheetView>
  </sheetViews>
  <sheetFormatPr defaultColWidth="9.140625" defaultRowHeight="15.75" x14ac:dyDescent="0.3"/>
  <cols>
    <col min="1" max="1" width="9.140625" style="5"/>
    <col min="2" max="2" width="14.28515625" style="4" customWidth="1"/>
    <col min="3" max="3" width="8.140625" style="4" customWidth="1"/>
    <col min="4" max="4" width="69.7109375" style="5" customWidth="1"/>
    <col min="5" max="5" width="97.140625" style="5" customWidth="1"/>
    <col min="6" max="6" width="9.140625" style="5"/>
    <col min="7" max="7" width="15.7109375" style="5" customWidth="1"/>
    <col min="8" max="16384" width="9.140625" style="5"/>
  </cols>
  <sheetData>
    <row r="1" spans="2:8" ht="16.5" customHeight="1" x14ac:dyDescent="0.3"/>
    <row r="2" spans="2:8" ht="18.75" customHeight="1" x14ac:dyDescent="0.3">
      <c r="B2" s="6" t="s">
        <v>288</v>
      </c>
      <c r="C2" s="6"/>
      <c r="D2" s="6"/>
      <c r="E2" s="6"/>
      <c r="G2" s="209"/>
      <c r="H2" s="209"/>
    </row>
    <row r="3" spans="2:8" ht="16.5" customHeight="1" x14ac:dyDescent="0.3">
      <c r="G3" s="209"/>
      <c r="H3" s="209"/>
    </row>
    <row r="4" spans="2:8" ht="15.75" customHeight="1" x14ac:dyDescent="0.3">
      <c r="B4" s="88">
        <f>+Erklæring!C2</f>
        <v>45657</v>
      </c>
      <c r="C4" s="89"/>
      <c r="D4" s="90"/>
      <c r="E4" s="91" t="s">
        <v>352</v>
      </c>
      <c r="G4" s="139" t="s">
        <v>349</v>
      </c>
    </row>
    <row r="5" spans="2:8" ht="219" customHeight="1" x14ac:dyDescent="0.3">
      <c r="B5" s="7" t="s">
        <v>303</v>
      </c>
      <c r="C5" s="8" t="s">
        <v>292</v>
      </c>
      <c r="D5" s="9" t="s">
        <v>302</v>
      </c>
      <c r="E5" s="13" t="s">
        <v>547</v>
      </c>
    </row>
    <row r="6" spans="2:8" ht="63" x14ac:dyDescent="0.3">
      <c r="B6" s="7" t="s">
        <v>303</v>
      </c>
      <c r="C6" s="8" t="s">
        <v>304</v>
      </c>
      <c r="D6" s="9" t="s">
        <v>305</v>
      </c>
      <c r="E6" s="9" t="s">
        <v>400</v>
      </c>
    </row>
    <row r="7" spans="2:8" ht="362.25" x14ac:dyDescent="0.3">
      <c r="B7" s="7" t="s">
        <v>303</v>
      </c>
      <c r="C7" s="8" t="s">
        <v>306</v>
      </c>
      <c r="D7" s="9" t="s">
        <v>307</v>
      </c>
      <c r="E7" s="9" t="s">
        <v>389</v>
      </c>
      <c r="F7" s="153"/>
    </row>
    <row r="8" spans="2:8" x14ac:dyDescent="0.3">
      <c r="B8" s="10"/>
      <c r="C8" s="11"/>
      <c r="D8" s="12"/>
      <c r="E8" s="12"/>
    </row>
  </sheetData>
  <mergeCells count="1">
    <mergeCell ref="G2:H3"/>
  </mergeCells>
  <hyperlinks>
    <hyperlink ref="G4" location="Indhold!A1" display="Retur til indhold" xr:uid="{C254CD38-FCE4-4E3B-8CC8-C46644F8307D}"/>
  </hyperlinks>
  <pageMargins left="0.7" right="0.7" top="0.75" bottom="0.75" header="0.3" footer="0.3"/>
  <pageSetup paperSize="9" scale="69"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D906-C949-4BF4-82A5-631FEF41A6DC}">
  <sheetPr>
    <tabColor rgb="FFEDF0F0"/>
    <pageSetUpPr fitToPage="1"/>
  </sheetPr>
  <dimension ref="B1:G7"/>
  <sheetViews>
    <sheetView showGridLines="0" zoomScale="90" zoomScaleNormal="90" workbookViewId="0"/>
  </sheetViews>
  <sheetFormatPr defaultColWidth="9.140625" defaultRowHeight="15.75" x14ac:dyDescent="0.3"/>
  <cols>
    <col min="1" max="1" width="9.140625" style="5"/>
    <col min="2" max="2" width="11.5703125" style="4" customWidth="1"/>
    <col min="3" max="3" width="69.7109375" style="5" customWidth="1"/>
    <col min="4" max="4" width="120.140625" style="5" customWidth="1"/>
    <col min="5" max="5" width="9.140625" style="5"/>
    <col min="6" max="6" width="16" style="5" customWidth="1"/>
    <col min="7" max="16384" width="9.140625" style="5"/>
  </cols>
  <sheetData>
    <row r="1" spans="2:7" ht="16.5" customHeight="1" x14ac:dyDescent="0.3"/>
    <row r="2" spans="2:7" ht="18.75" customHeight="1" x14ac:dyDescent="0.3">
      <c r="B2" s="6" t="s">
        <v>289</v>
      </c>
      <c r="C2" s="6"/>
      <c r="D2" s="6"/>
      <c r="F2" s="209"/>
      <c r="G2" s="209"/>
    </row>
    <row r="3" spans="2:7" ht="16.5" customHeight="1" x14ac:dyDescent="0.3">
      <c r="F3" s="209"/>
      <c r="G3" s="209"/>
    </row>
    <row r="4" spans="2:7" ht="15.75" customHeight="1" x14ac:dyDescent="0.3">
      <c r="B4" s="88">
        <f>+Erklæring!C2</f>
        <v>45657</v>
      </c>
      <c r="C4" s="90"/>
      <c r="D4" s="91" t="s">
        <v>352</v>
      </c>
      <c r="F4" s="139" t="s">
        <v>349</v>
      </c>
    </row>
    <row r="5" spans="2:7" ht="48.75" customHeight="1" x14ac:dyDescent="0.3">
      <c r="B5" s="8" t="s">
        <v>292</v>
      </c>
      <c r="C5" s="9" t="s">
        <v>308</v>
      </c>
      <c r="D5" s="9" t="s">
        <v>400</v>
      </c>
    </row>
    <row r="6" spans="2:7" ht="409.5" x14ac:dyDescent="0.3">
      <c r="B6" s="8" t="s">
        <v>309</v>
      </c>
      <c r="C6" s="9" t="s">
        <v>543</v>
      </c>
      <c r="D6" s="9" t="s">
        <v>390</v>
      </c>
    </row>
    <row r="7" spans="2:7" x14ac:dyDescent="0.3">
      <c r="B7" s="11"/>
      <c r="C7" s="12"/>
      <c r="D7" s="12"/>
    </row>
  </sheetData>
  <mergeCells count="1">
    <mergeCell ref="F2:G3"/>
  </mergeCells>
  <hyperlinks>
    <hyperlink ref="F4" location="Indhold!A1" display="Retur til indhold" xr:uid="{EC808BF2-D44B-4407-AC89-D1A113764899}"/>
  </hyperlinks>
  <pageMargins left="0.7" right="0.7" top="0.75" bottom="0.75" header="0.3" footer="0.3"/>
  <pageSetup paperSize="9" scale="6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BE1-9406-4E03-85B3-8EB20DBAAA9C}">
  <sheetPr>
    <tabColor rgb="FFEDF0F0"/>
    <pageSetUpPr fitToPage="1"/>
  </sheetPr>
  <dimension ref="B1:G6"/>
  <sheetViews>
    <sheetView showGridLines="0" zoomScale="90" zoomScaleNormal="90" workbookViewId="0">
      <selection activeCell="H7" sqref="H7"/>
    </sheetView>
  </sheetViews>
  <sheetFormatPr defaultColWidth="9.140625" defaultRowHeight="15.75" x14ac:dyDescent="0.3"/>
  <cols>
    <col min="1" max="1" width="9.140625" style="5"/>
    <col min="2" max="2" width="11.5703125" style="4" customWidth="1"/>
    <col min="3" max="3" width="69.7109375" style="5" customWidth="1"/>
    <col min="4" max="4" width="86.28515625" style="5" customWidth="1"/>
    <col min="5" max="5" width="9.140625" style="5"/>
    <col min="6" max="6" width="16.28515625" style="5" customWidth="1"/>
    <col min="7" max="16384" width="9.140625" style="5"/>
  </cols>
  <sheetData>
    <row r="1" spans="2:7" ht="16.5" customHeight="1" x14ac:dyDescent="0.3"/>
    <row r="2" spans="2:7" ht="18.75" customHeight="1" x14ac:dyDescent="0.3">
      <c r="B2" s="6" t="s">
        <v>290</v>
      </c>
      <c r="C2" s="6"/>
      <c r="D2" s="6"/>
      <c r="F2" s="209"/>
      <c r="G2" s="209"/>
    </row>
    <row r="3" spans="2:7" ht="16.5" customHeight="1" x14ac:dyDescent="0.3">
      <c r="F3" s="209"/>
      <c r="G3" s="209"/>
    </row>
    <row r="4" spans="2:7" ht="31.5" x14ac:dyDescent="0.3">
      <c r="B4" s="88">
        <f>+Erklæring!C2</f>
        <v>45657</v>
      </c>
      <c r="C4" s="90"/>
      <c r="D4" s="91" t="s">
        <v>352</v>
      </c>
      <c r="F4" s="139" t="s">
        <v>349</v>
      </c>
    </row>
    <row r="5" spans="2:7" ht="290.25" customHeight="1" x14ac:dyDescent="0.3">
      <c r="B5" s="8" t="s">
        <v>292</v>
      </c>
      <c r="C5" s="9" t="s">
        <v>310</v>
      </c>
      <c r="D5" s="13" t="s">
        <v>396</v>
      </c>
    </row>
    <row r="6" spans="2:7" x14ac:dyDescent="0.3">
      <c r="B6" s="11"/>
      <c r="C6" s="12"/>
      <c r="D6" s="12"/>
    </row>
  </sheetData>
  <mergeCells count="1">
    <mergeCell ref="F2:G3"/>
  </mergeCells>
  <hyperlinks>
    <hyperlink ref="F4" location="Indhold!A1" display="Retur til indhold" xr:uid="{A5FE705F-658F-497D-8D22-BBF9EF0A01C3}"/>
  </hyperlinks>
  <pageMargins left="0.7" right="0.7" top="0.75" bottom="0.75" header="0.3" footer="0.3"/>
  <pageSetup paperSize="9" scale="77"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42ED-1495-4A40-907B-EFE2A91C7B5A}">
  <sheetPr>
    <tabColor rgb="FFEDF0F0"/>
    <pageSetUpPr fitToPage="1"/>
  </sheetPr>
  <dimension ref="B1:G16"/>
  <sheetViews>
    <sheetView showGridLines="0" zoomScale="90" zoomScaleNormal="90" workbookViewId="0">
      <selection activeCell="D9" sqref="D9"/>
    </sheetView>
  </sheetViews>
  <sheetFormatPr defaultColWidth="9.140625" defaultRowHeight="15.75" x14ac:dyDescent="0.3"/>
  <cols>
    <col min="1" max="1" width="9.140625" style="5"/>
    <col min="2" max="2" width="11.5703125" style="4" customWidth="1"/>
    <col min="3" max="3" width="69.7109375" style="5" customWidth="1"/>
    <col min="4" max="4" width="119.5703125" style="5" customWidth="1"/>
    <col min="5" max="5" width="9.140625" style="5"/>
    <col min="6" max="6" width="16" style="5" customWidth="1"/>
    <col min="7" max="16384" width="9.140625" style="5"/>
  </cols>
  <sheetData>
    <row r="1" spans="2:7" ht="16.5" customHeight="1" x14ac:dyDescent="0.3"/>
    <row r="2" spans="2:7" ht="18.75" customHeight="1" x14ac:dyDescent="0.3">
      <c r="B2" s="6" t="s">
        <v>329</v>
      </c>
      <c r="C2" s="6"/>
      <c r="D2" s="6"/>
      <c r="F2" s="209"/>
      <c r="G2" s="209"/>
    </row>
    <row r="3" spans="2:7" ht="16.5" customHeight="1" x14ac:dyDescent="0.3">
      <c r="F3" s="209"/>
      <c r="G3" s="209"/>
    </row>
    <row r="4" spans="2:7" ht="31.5" x14ac:dyDescent="0.3">
      <c r="B4" s="88">
        <f>+Erklæring!C2</f>
        <v>45657</v>
      </c>
      <c r="C4" s="90"/>
      <c r="D4" s="91" t="s">
        <v>352</v>
      </c>
      <c r="F4" s="139" t="s">
        <v>349</v>
      </c>
    </row>
    <row r="5" spans="2:7" ht="409.5" x14ac:dyDescent="0.3">
      <c r="B5" s="8" t="s">
        <v>292</v>
      </c>
      <c r="C5" s="9" t="s">
        <v>311</v>
      </c>
      <c r="D5" s="9" t="s">
        <v>548</v>
      </c>
    </row>
    <row r="6" spans="2:7" x14ac:dyDescent="0.3">
      <c r="B6" s="11"/>
      <c r="C6" s="12"/>
      <c r="D6" s="2"/>
    </row>
    <row r="7" spans="2:7" x14ac:dyDescent="0.3">
      <c r="D7" s="1"/>
    </row>
    <row r="8" spans="2:7" x14ac:dyDescent="0.3">
      <c r="D8" s="3"/>
    </row>
    <row r="9" spans="2:7" x14ac:dyDescent="0.3">
      <c r="D9" s="1"/>
    </row>
    <row r="10" spans="2:7" x14ac:dyDescent="0.3">
      <c r="D10" s="2"/>
    </row>
    <row r="11" spans="2:7" x14ac:dyDescent="0.3">
      <c r="D11" s="1"/>
    </row>
    <row r="12" spans="2:7" x14ac:dyDescent="0.3">
      <c r="D12" s="1"/>
    </row>
    <row r="13" spans="2:7" x14ac:dyDescent="0.3">
      <c r="D13" s="1"/>
    </row>
    <row r="14" spans="2:7" x14ac:dyDescent="0.3">
      <c r="D14" s="14"/>
    </row>
    <row r="15" spans="2:7" x14ac:dyDescent="0.3">
      <c r="D15" s="14"/>
    </row>
    <row r="16" spans="2:7" x14ac:dyDescent="0.3">
      <c r="D16" s="1"/>
    </row>
  </sheetData>
  <mergeCells count="1">
    <mergeCell ref="F2:G3"/>
  </mergeCells>
  <hyperlinks>
    <hyperlink ref="F4" location="Indhold!A1" display="Retur til indhold" xr:uid="{91B466DD-9286-4B50-B691-244DF662EC5C}"/>
  </hyperlinks>
  <pageMargins left="0.7" right="0.7" top="0.75" bottom="0.75" header="0.3" footer="0.3"/>
  <pageSetup paperSize="9" scale="65"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24</vt:i4>
      </vt:variant>
      <vt:variant>
        <vt:lpstr>Navngivne områder</vt:lpstr>
      </vt:variant>
      <vt:variant>
        <vt:i4>24</vt:i4>
      </vt:variant>
    </vt:vector>
  </HeadingPairs>
  <TitlesOfParts>
    <vt:vector size="48" baseType="lpstr">
      <vt:lpstr>Forside</vt:lpstr>
      <vt:lpstr>Ansvarsfraskrivelse</vt:lpstr>
      <vt:lpstr>Erklæring</vt:lpstr>
      <vt:lpstr>Indhold</vt:lpstr>
      <vt:lpstr>EU OVA</vt:lpstr>
      <vt:lpstr>EU LIQA</vt:lpstr>
      <vt:lpstr>EU CRA</vt:lpstr>
      <vt:lpstr>EU MRA</vt:lpstr>
      <vt:lpstr>EU ORA</vt:lpstr>
      <vt:lpstr>EU OVB</vt:lpstr>
      <vt:lpstr>EU CC1</vt:lpstr>
      <vt:lpstr>EU CC2</vt:lpstr>
      <vt:lpstr>EU OVC</vt:lpstr>
      <vt:lpstr>EU OV1</vt:lpstr>
      <vt:lpstr>EU KM1</vt:lpstr>
      <vt:lpstr>EU REMA</vt:lpstr>
      <vt:lpstr>EU REM1</vt:lpstr>
      <vt:lpstr>EU REM2</vt:lpstr>
      <vt:lpstr>EU REM3</vt:lpstr>
      <vt:lpstr>EU REM4</vt:lpstr>
      <vt:lpstr>EU REM5</vt:lpstr>
      <vt:lpstr>EU KM2</vt:lpstr>
      <vt:lpstr>EU TLAC3b</vt:lpstr>
      <vt:lpstr>EU TLAC1</vt:lpstr>
      <vt:lpstr>Ansvarsfraskrivelse!Udskriftsområde</vt:lpstr>
      <vt:lpstr>Erklæring!Udskriftsområde</vt:lpstr>
      <vt:lpstr>'EU CC1'!Udskriftsområde</vt:lpstr>
      <vt:lpstr>'EU CC2'!Udskriftsområde</vt:lpstr>
      <vt:lpstr>'EU CRA'!Udskriftsområde</vt:lpstr>
      <vt:lpstr>'EU KM1'!Udskriftsområde</vt:lpstr>
      <vt:lpstr>'EU KM2'!Udskriftsområde</vt:lpstr>
      <vt:lpstr>'EU LIQA'!Udskriftsområde</vt:lpstr>
      <vt:lpstr>'EU MRA'!Udskriftsområde</vt:lpstr>
      <vt:lpstr>'EU ORA'!Udskriftsområde</vt:lpstr>
      <vt:lpstr>'EU OV1'!Udskriftsområde</vt:lpstr>
      <vt:lpstr>'EU OVA'!Udskriftsområde</vt:lpstr>
      <vt:lpstr>'EU OVB'!Udskriftsområde</vt:lpstr>
      <vt:lpstr>'EU OVC'!Udskriftsområde</vt:lpstr>
      <vt:lpstr>'EU REM1'!Udskriftsområde</vt:lpstr>
      <vt:lpstr>'EU REM2'!Udskriftsområde</vt:lpstr>
      <vt:lpstr>'EU REM3'!Udskriftsområde</vt:lpstr>
      <vt:lpstr>'EU REM4'!Udskriftsområde</vt:lpstr>
      <vt:lpstr>'EU REM5'!Udskriftsområde</vt:lpstr>
      <vt:lpstr>'EU REMA'!Udskriftsområde</vt:lpstr>
      <vt:lpstr>'EU TLAC1'!Udskriftsområde</vt:lpstr>
      <vt:lpstr>'EU TLAC3b'!Udskriftsområde</vt:lpstr>
      <vt:lpstr>Forside!Udskriftsområde</vt:lpstr>
      <vt:lpstr>Indhold!Udskriftsområde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Ninna Qvortrup</cp:lastModifiedBy>
  <cp:lastPrinted>2024-01-31T11:37:46Z</cp:lastPrinted>
  <dcterms:created xsi:type="dcterms:W3CDTF">2019-01-21T09:35:48Z</dcterms:created>
  <dcterms:modified xsi:type="dcterms:W3CDTF">2025-02-17T11:29:31Z</dcterms:modified>
</cp:coreProperties>
</file>